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офнастил, лист гладкий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<sst xmlns="http://schemas.openxmlformats.org/spreadsheetml/2006/main" count="197" uniqueCount="42">
  <si>
    <t>8(495)133-98-35</t>
  </si>
  <si>
    <t>ПРАЙС-ЛИСТ</t>
  </si>
  <si>
    <t>http://ppkprofil.ru</t>
  </si>
  <si>
    <t>info@ppkprofil.ru</t>
  </si>
  <si>
    <t>Наименование Общая ширина (полезная)</t>
  </si>
  <si>
    <t>Толщина, мм.</t>
  </si>
  <si>
    <t>от 500 до 1500 пог.м</t>
  </si>
  <si>
    <t>Оцинкованный</t>
  </si>
  <si>
    <t>Цветной (RAL)</t>
  </si>
  <si>
    <t>пог.м.</t>
  </si>
  <si>
    <t>x</t>
  </si>
  <si>
    <t>х</t>
  </si>
  <si>
    <t xml:space="preserve"> Профлист С-21         1051 (1000)</t>
  </si>
  <si>
    <t>Профлист НС35         1060 (1000)</t>
  </si>
  <si>
    <t>Профлист Н-60            902 (845)</t>
  </si>
  <si>
    <t>Цена, оцинк</t>
  </si>
  <si>
    <t>Цена, RAL</t>
  </si>
  <si>
    <t>8(903)709-70-00</t>
  </si>
  <si>
    <t>Компания Производственный Прокатный Комплекс Профиль</t>
  </si>
  <si>
    <t>Цены указаны на стандартные цвета RAL:                                                                                 1014 1015 3005 5005 6005 7004 7024 8017 9002 9003</t>
  </si>
  <si>
    <t>ГЛАДКИЙ ЛИСТ ОЦИНКОВАННЫЙ И ПОЛИМЕРНЫМ ПОКРЫТИЕМ</t>
  </si>
  <si>
    <t>м²</t>
  </si>
  <si>
    <t xml:space="preserve">Нанесение защитной пленки </t>
  </si>
  <si>
    <t>Стальной бархат</t>
  </si>
  <si>
    <t>Стальной шелк</t>
  </si>
  <si>
    <t>Принек: Орех, Дуб</t>
  </si>
  <si>
    <t>Матовое покрытие</t>
  </si>
  <si>
    <t>Профлист С8 1200 (1150)</t>
  </si>
  <si>
    <t xml:space="preserve"> Профлист  С-20, НС-20            1150 (1100)</t>
  </si>
  <si>
    <t>Профлист  С-44, НС-44  1047 (1000)</t>
  </si>
  <si>
    <t>ПРОФНАСТИЛ ОЦИНКОВАННЫЙ И ПОЛИМЕРНЫМ ПОКРЫТИЕМ</t>
  </si>
  <si>
    <t>Профлист Н-75  800 (750)</t>
  </si>
  <si>
    <t>Профлист Н-114  807 (750)</t>
  </si>
  <si>
    <t>Гладкий лист  1250 (1250)</t>
  </si>
  <si>
    <r>
      <t xml:space="preserve"> </t>
    </r>
    <r>
      <rPr>
        <b/>
        <sz val="25"/>
        <color indexed="8"/>
        <rFont val="Calibri"/>
        <family val="2"/>
      </rPr>
      <t>Шоу- Рум посмотреть - заказать по адресу:         Московская область, Домодедовский  район, д. Житнево, 18Ж</t>
    </r>
  </si>
  <si>
    <r>
      <t xml:space="preserve"> </t>
    </r>
    <r>
      <rPr>
        <b/>
        <sz val="25"/>
        <color indexed="8"/>
        <rFont val="Calibri"/>
        <family val="2"/>
      </rPr>
      <t>Шоу- Рум посмотреть - заказать по адресу:     Московская область, Домодедовский  район, д. Житнево, 18Ж</t>
    </r>
  </si>
  <si>
    <r>
      <t xml:space="preserve"> </t>
    </r>
    <r>
      <rPr>
        <b/>
        <sz val="25"/>
        <color indexed="8"/>
        <rFont val="Calibri"/>
        <family val="2"/>
      </rPr>
      <t>Шоу- Рум посмотреть - заказать по адресу:       Московская область, Домодедовский  район, д. Житнево, 18Ж</t>
    </r>
  </si>
  <si>
    <r>
      <t xml:space="preserve"> </t>
    </r>
    <r>
      <rPr>
        <b/>
        <sz val="25"/>
        <color indexed="8"/>
        <rFont val="Calibri"/>
        <family val="2"/>
      </rPr>
      <t>Шоу- Рум посмотреть - заказать по адресу:        Московская область, Домодедовский  район, д. Житнево, 18Ж</t>
    </r>
  </si>
  <si>
    <t>Античный дуб (двухстор)</t>
  </si>
  <si>
    <t>от 1 500 пог.м.</t>
  </si>
  <si>
    <t>от 1000 до 1500 пог.м</t>
  </si>
  <si>
    <t>до 500 пог.м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</si>
</sst>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800]dddd\,\ mmmm\ dd\,\ yyyy"/>
    <numFmt numFmtId="178" formatCode="#,##0\ _₽"/>
    <numFmt numFmtId="179" formatCode="#,##0\ &quot;₽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5"/>
      <color indexed="8"/>
      <name val="Calibri"/>
      <family val="2"/>
    </font>
    <font>
      <sz val="11"/>
      <color indexed="8"/>
      <name val="Arial Narrow"/>
      <family val="2"/>
    </font>
    <font>
      <sz val="22"/>
      <color indexed="8"/>
      <name val="Calibri"/>
      <family val="2"/>
    </font>
    <font>
      <sz val="25"/>
      <color indexed="8"/>
      <name val="Calibri"/>
      <family val="2"/>
    </font>
    <font>
      <b/>
      <sz val="25"/>
      <color indexed="8"/>
      <name val="Arial Narrow"/>
      <family val="2"/>
    </font>
    <font>
      <sz val="22"/>
      <color indexed="8"/>
      <name val="Arial Narrow"/>
      <family val="2"/>
    </font>
    <font>
      <sz val="25"/>
      <color indexed="8"/>
      <name val="Arial Narrow"/>
      <family val="2"/>
    </font>
    <font>
      <b/>
      <sz val="30"/>
      <name val="Arial Narrow"/>
      <family val="2"/>
    </font>
    <font>
      <b/>
      <sz val="11"/>
      <color indexed="8"/>
      <name val="Calibri"/>
      <family val="2"/>
    </font>
    <font>
      <b/>
      <sz val="25"/>
      <name val="Arial Narrow"/>
      <family val="2"/>
    </font>
    <font>
      <b/>
      <sz val="24"/>
      <color indexed="8"/>
      <name val="Calibri"/>
      <family val="2"/>
    </font>
    <font>
      <sz val="28"/>
      <color indexed="8"/>
      <name val="Calibri"/>
      <family val="2"/>
    </font>
    <font>
      <sz val="15"/>
      <color indexed="8"/>
      <name val="Calibri"/>
      <family val="2"/>
    </font>
    <font>
      <b/>
      <sz val="11"/>
      <color indexed="8"/>
      <name val="Arial Narrow"/>
      <family val="2"/>
    </font>
    <font>
      <sz val="15"/>
      <color indexed="8"/>
      <name val="Arial Narrow"/>
      <family val="2"/>
    </font>
    <font>
      <b/>
      <sz val="22"/>
      <color indexed="8"/>
      <name val="Calibri"/>
      <family val="2"/>
    </font>
    <font>
      <b/>
      <sz val="26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8"/>
      <color indexed="12"/>
      <name val="Calibri"/>
      <family val="2"/>
    </font>
    <font>
      <u val="single"/>
      <sz val="26"/>
      <color indexed="12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8"/>
      <color theme="10"/>
      <name val="Calibri"/>
      <family val="2"/>
    </font>
    <font>
      <u val="single"/>
      <sz val="26"/>
      <color theme="10"/>
      <name val="Calibri"/>
      <family val="2"/>
    </font>
    <font>
      <b/>
      <sz val="22"/>
      <color theme="1"/>
      <name val="Calibri"/>
      <family val="2"/>
    </font>
    <font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>
      <alignment vertical="center"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7" fillId="0" borderId="0" xfId="42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4" fontId="5" fillId="0" borderId="0" xfId="0" applyNumberFormat="1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hidden="1"/>
    </xf>
    <xf numFmtId="0" fontId="58" fillId="0" borderId="0" xfId="42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2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2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" fontId="2" fillId="0" borderId="20" xfId="0" applyNumberFormat="1" applyFont="1" applyFill="1" applyBorder="1" applyAlignment="1" applyProtection="1">
      <alignment horizontal="center" vertical="center"/>
      <protection hidden="1"/>
    </xf>
    <xf numFmtId="1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/>
    </xf>
    <xf numFmtId="1" fontId="2" fillId="33" borderId="15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1" fontId="5" fillId="18" borderId="11" xfId="0" applyNumberFormat="1" applyFont="1" applyFill="1" applyBorder="1" applyAlignment="1" applyProtection="1">
      <alignment horizontal="center" vertical="center"/>
      <protection hidden="1"/>
    </xf>
    <xf numFmtId="1" fontId="5" fillId="18" borderId="12" xfId="0" applyNumberFormat="1" applyFont="1" applyFill="1" applyBorder="1" applyAlignment="1" applyProtection="1">
      <alignment horizontal="center" vertical="center"/>
      <protection hidden="1"/>
    </xf>
    <xf numFmtId="1" fontId="5" fillId="18" borderId="19" xfId="0" applyNumberFormat="1" applyFont="1" applyFill="1" applyBorder="1" applyAlignment="1" applyProtection="1">
      <alignment horizontal="center" vertical="center"/>
      <protection hidden="1"/>
    </xf>
    <xf numFmtId="1" fontId="2" fillId="18" borderId="14" xfId="0" applyNumberFormat="1" applyFont="1" applyFill="1" applyBorder="1" applyAlignment="1" applyProtection="1">
      <alignment horizontal="center" vertical="center"/>
      <protection hidden="1"/>
    </xf>
    <xf numFmtId="1" fontId="5" fillId="18" borderId="22" xfId="0" applyNumberFormat="1" applyFont="1" applyFill="1" applyBorder="1" applyAlignment="1" applyProtection="1">
      <alignment horizontal="center" vertical="center"/>
      <protection hidden="1"/>
    </xf>
    <xf numFmtId="0" fontId="5" fillId="18" borderId="11" xfId="0" applyFont="1" applyFill="1" applyBorder="1" applyAlignment="1" applyProtection="1">
      <alignment horizontal="center" vertical="center"/>
      <protection hidden="1"/>
    </xf>
    <xf numFmtId="0" fontId="5" fillId="18" borderId="19" xfId="0" applyFont="1" applyFill="1" applyBorder="1" applyAlignment="1" applyProtection="1">
      <alignment horizontal="center" vertical="center"/>
      <protection hidden="1"/>
    </xf>
    <xf numFmtId="1" fontId="2" fillId="18" borderId="17" xfId="0" applyNumberFormat="1" applyFont="1" applyFill="1" applyBorder="1" applyAlignment="1" applyProtection="1">
      <alignment horizontal="center" vertical="center"/>
      <protection hidden="1"/>
    </xf>
    <xf numFmtId="0" fontId="5" fillId="18" borderId="22" xfId="0" applyFont="1" applyFill="1" applyBorder="1" applyAlignment="1" applyProtection="1">
      <alignment horizontal="center" vertical="center"/>
      <protection hidden="1"/>
    </xf>
    <xf numFmtId="1" fontId="2" fillId="18" borderId="12" xfId="0" applyNumberFormat="1" applyFont="1" applyFill="1" applyBorder="1" applyAlignment="1" applyProtection="1">
      <alignment horizontal="center" vertical="center"/>
      <protection hidden="1"/>
    </xf>
    <xf numFmtId="1" fontId="2" fillId="18" borderId="14" xfId="0" applyNumberFormat="1" applyFont="1" applyFill="1" applyBorder="1" applyAlignment="1" applyProtection="1">
      <alignment horizontal="center" vertical="center"/>
      <protection hidden="1"/>
    </xf>
    <xf numFmtId="1" fontId="2" fillId="18" borderId="17" xfId="0" applyNumberFormat="1" applyFont="1" applyFill="1" applyBorder="1" applyAlignment="1" applyProtection="1">
      <alignment horizontal="center" vertical="center"/>
      <protection hidden="1"/>
    </xf>
    <xf numFmtId="0" fontId="5" fillId="18" borderId="12" xfId="0" applyFont="1" applyFill="1" applyBorder="1" applyAlignment="1" applyProtection="1">
      <alignment horizontal="center" vertical="center"/>
      <protection hidden="1"/>
    </xf>
    <xf numFmtId="1" fontId="2" fillId="33" borderId="14" xfId="0" applyNumberFormat="1" applyFont="1" applyFill="1" applyBorder="1" applyAlignment="1" applyProtection="1">
      <alignment horizontal="center" vertical="center"/>
      <protection hidden="1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7" fillId="0" borderId="23" xfId="0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Fill="1" applyBorder="1" applyAlignment="1" applyProtection="1">
      <alignment horizontal="center" vertical="center" wrapText="1"/>
      <protection hidden="1"/>
    </xf>
    <xf numFmtId="0" fontId="17" fillId="18" borderId="23" xfId="0" applyFont="1" applyFill="1" applyBorder="1" applyAlignment="1" applyProtection="1">
      <alignment horizontal="center" vertical="center" wrapText="1"/>
      <protection hidden="1"/>
    </xf>
    <xf numFmtId="0" fontId="17" fillId="18" borderId="24" xfId="0" applyFont="1" applyFill="1" applyBorder="1" applyAlignment="1" applyProtection="1">
      <alignment horizontal="center" vertical="center" wrapText="1"/>
      <protection hidden="1"/>
    </xf>
    <xf numFmtId="0" fontId="17" fillId="0" borderId="2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18" borderId="2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2" fontId="2" fillId="0" borderId="27" xfId="0" applyNumberFormat="1" applyFont="1" applyFill="1" applyBorder="1" applyAlignment="1" applyProtection="1">
      <alignment horizontal="center" vertical="center"/>
      <protection hidden="1"/>
    </xf>
    <xf numFmtId="1" fontId="2" fillId="18" borderId="28" xfId="0" applyNumberFormat="1" applyFont="1" applyFill="1" applyBorder="1" applyAlignment="1" applyProtection="1">
      <alignment horizontal="center" vertical="center"/>
      <protection hidden="1"/>
    </xf>
    <xf numFmtId="2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59" fillId="0" borderId="3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1" fontId="2" fillId="18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5" fillId="18" borderId="1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2" fontId="2" fillId="0" borderId="39" xfId="0" applyNumberFormat="1" applyFont="1" applyFill="1" applyBorder="1" applyAlignment="1" applyProtection="1">
      <alignment horizontal="center" vertical="center"/>
      <protection hidden="1"/>
    </xf>
    <xf numFmtId="1" fontId="5" fillId="18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40" xfId="0" applyFont="1" applyFill="1" applyBorder="1" applyAlignment="1" applyProtection="1">
      <alignment horizontal="center" vertical="center" wrapText="1"/>
      <protection hidden="1"/>
    </xf>
    <xf numFmtId="0" fontId="17" fillId="0" borderId="41" xfId="0" applyFont="1" applyFill="1" applyBorder="1" applyAlignment="1" applyProtection="1">
      <alignment horizontal="center" vertical="center" wrapText="1"/>
      <protection hidden="1"/>
    </xf>
    <xf numFmtId="0" fontId="17" fillId="18" borderId="40" xfId="0" applyFont="1" applyFill="1" applyBorder="1" applyAlignment="1" applyProtection="1">
      <alignment horizontal="center" vertical="center" wrapText="1"/>
      <protection hidden="1"/>
    </xf>
    <xf numFmtId="0" fontId="17" fillId="18" borderId="41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7" fillId="0" borderId="43" xfId="0" applyFont="1" applyFill="1" applyBorder="1" applyAlignment="1" applyProtection="1">
      <alignment horizontal="center" vertical="center" wrapText="1"/>
      <protection hidden="1"/>
    </xf>
    <xf numFmtId="0" fontId="17" fillId="18" borderId="44" xfId="0" applyFont="1" applyFill="1" applyBorder="1" applyAlignment="1" applyProtection="1">
      <alignment horizontal="center" vertical="center" wrapText="1"/>
      <protection hidden="1"/>
    </xf>
    <xf numFmtId="1" fontId="5" fillId="0" borderId="29" xfId="0" applyNumberFormat="1" applyFont="1" applyFill="1" applyBorder="1" applyAlignment="1" applyProtection="1">
      <alignment vertical="center"/>
      <protection hidden="1"/>
    </xf>
    <xf numFmtId="1" fontId="2" fillId="0" borderId="29" xfId="0" applyNumberFormat="1" applyFont="1" applyFill="1" applyBorder="1" applyAlignment="1" applyProtection="1">
      <alignment vertical="center"/>
      <protection hidden="1"/>
    </xf>
    <xf numFmtId="1" fontId="5" fillId="18" borderId="45" xfId="0" applyNumberFormat="1" applyFont="1" applyFill="1" applyBorder="1" applyAlignment="1" applyProtection="1">
      <alignment vertical="center"/>
      <protection hidden="1"/>
    </xf>
    <xf numFmtId="1" fontId="2" fillId="18" borderId="46" xfId="0" applyNumberFormat="1" applyFont="1" applyFill="1" applyBorder="1" applyAlignment="1" applyProtection="1">
      <alignment vertical="center"/>
      <protection hidden="1"/>
    </xf>
    <xf numFmtId="1" fontId="2" fillId="0" borderId="47" xfId="0" applyNumberFormat="1" applyFont="1" applyFill="1" applyBorder="1" applyAlignment="1" applyProtection="1">
      <alignment vertical="center"/>
      <protection hidden="1"/>
    </xf>
    <xf numFmtId="1" fontId="5" fillId="18" borderId="22" xfId="0" applyNumberFormat="1" applyFont="1" applyFill="1" applyBorder="1" applyAlignment="1" applyProtection="1">
      <alignment vertical="center"/>
      <protection hidden="1"/>
    </xf>
    <xf numFmtId="1" fontId="2" fillId="18" borderId="17" xfId="0" applyNumberFormat="1" applyFont="1" applyFill="1" applyBorder="1" applyAlignment="1" applyProtection="1">
      <alignment vertical="center"/>
      <protection hidden="1"/>
    </xf>
    <xf numFmtId="0" fontId="5" fillId="0" borderId="48" xfId="0" applyFont="1" applyBorder="1" applyAlignment="1">
      <alignment/>
    </xf>
    <xf numFmtId="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/>
      <protection hidden="1"/>
    </xf>
    <xf numFmtId="1" fontId="5" fillId="0" borderId="21" xfId="0" applyNumberFormat="1" applyFont="1" applyBorder="1" applyAlignment="1">
      <alignment horizontal="center"/>
    </xf>
    <xf numFmtId="1" fontId="5" fillId="18" borderId="19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42" applyFont="1" applyAlignment="1" applyProtection="1">
      <alignment horizontal="right" vertical="center"/>
      <protection hidden="1"/>
    </xf>
    <xf numFmtId="0" fontId="13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3" xfId="0" applyBorder="1" applyAlignment="1">
      <alignment wrapText="1"/>
    </xf>
    <xf numFmtId="0" fontId="17" fillId="10" borderId="48" xfId="0" applyFont="1" applyFill="1" applyBorder="1" applyAlignment="1" applyProtection="1">
      <alignment horizontal="center" vertical="center" wrapText="1"/>
      <protection hidden="1"/>
    </xf>
    <xf numFmtId="0" fontId="17" fillId="10" borderId="47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17" fillId="34" borderId="10" xfId="0" applyFont="1" applyFill="1" applyBorder="1" applyAlignment="1" applyProtection="1">
      <alignment horizontal="center" vertical="center" wrapText="1"/>
      <protection hidden="1"/>
    </xf>
    <xf numFmtId="0" fontId="17" fillId="34" borderId="13" xfId="0" applyFont="1" applyFill="1" applyBorder="1" applyAlignment="1" applyProtection="1">
      <alignment horizontal="center" vertical="center" wrapText="1"/>
      <protection hidden="1"/>
    </xf>
    <xf numFmtId="0" fontId="17" fillId="34" borderId="16" xfId="0" applyFont="1" applyFill="1" applyBorder="1" applyAlignment="1" applyProtection="1">
      <alignment horizontal="center" vertical="center" wrapText="1"/>
      <protection hidden="1"/>
    </xf>
    <xf numFmtId="0" fontId="17" fillId="34" borderId="27" xfId="0" applyFont="1" applyFill="1" applyBorder="1" applyAlignment="1" applyProtection="1">
      <alignment horizontal="center" vertical="center" wrapText="1"/>
      <protection hidden="1"/>
    </xf>
    <xf numFmtId="0" fontId="17" fillId="34" borderId="55" xfId="0" applyFont="1" applyFill="1" applyBorder="1" applyAlignment="1" applyProtection="1">
      <alignment horizontal="center" vertical="center" wrapText="1"/>
      <protection hidden="1"/>
    </xf>
    <xf numFmtId="0" fontId="17" fillId="34" borderId="56" xfId="0" applyFont="1" applyFill="1" applyBorder="1" applyAlignment="1" applyProtection="1">
      <alignment horizontal="center" vertical="center" wrapText="1"/>
      <protection hidden="1"/>
    </xf>
    <xf numFmtId="0" fontId="17" fillId="34" borderId="57" xfId="0" applyFont="1" applyFill="1" applyBorder="1" applyAlignment="1" applyProtection="1">
      <alignment horizontal="center" vertical="center" wrapText="1"/>
      <protection hidden="1"/>
    </xf>
    <xf numFmtId="0" fontId="17" fillId="34" borderId="58" xfId="0" applyFont="1" applyFill="1" applyBorder="1" applyAlignment="1" applyProtection="1">
      <alignment horizontal="center" vertical="center" wrapText="1"/>
      <protection hidden="1"/>
    </xf>
    <xf numFmtId="0" fontId="17" fillId="34" borderId="59" xfId="0" applyFont="1" applyFill="1" applyBorder="1" applyAlignment="1" applyProtection="1">
      <alignment horizontal="center" vertical="center" wrapText="1"/>
      <protection hidden="1"/>
    </xf>
    <xf numFmtId="0" fontId="17" fillId="34" borderId="52" xfId="0" applyFont="1" applyFill="1" applyBorder="1" applyAlignment="1" applyProtection="1">
      <alignment horizontal="center" vertical="center" wrapText="1"/>
      <protection hidden="1"/>
    </xf>
    <xf numFmtId="0" fontId="17" fillId="34" borderId="53" xfId="0" applyFont="1" applyFill="1" applyBorder="1" applyAlignment="1" applyProtection="1">
      <alignment horizontal="center" vertical="center" wrapText="1"/>
      <protection hidden="1"/>
    </xf>
    <xf numFmtId="0" fontId="17" fillId="34" borderId="5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wrapText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7" fillId="35" borderId="30" xfId="0" applyFont="1" applyFill="1" applyBorder="1" applyAlignment="1" applyProtection="1">
      <alignment horizontal="center" vertical="center" wrapText="1"/>
      <protection hidden="1"/>
    </xf>
    <xf numFmtId="0" fontId="17" fillId="35" borderId="62" xfId="0" applyFont="1" applyFill="1" applyBorder="1" applyAlignment="1" applyProtection="1">
      <alignment horizontal="center" vertical="center" wrapText="1"/>
      <protection hidden="1"/>
    </xf>
    <xf numFmtId="0" fontId="17" fillId="35" borderId="48" xfId="0" applyFont="1" applyFill="1" applyBorder="1" applyAlignment="1" applyProtection="1">
      <alignment horizontal="center" vertical="center" wrapText="1"/>
      <protection hidden="1"/>
    </xf>
    <xf numFmtId="0" fontId="17" fillId="35" borderId="47" xfId="0" applyFont="1" applyFill="1" applyBorder="1" applyAlignment="1" applyProtection="1">
      <alignment horizontal="center" vertical="center" wrapText="1"/>
      <protection hidden="1"/>
    </xf>
    <xf numFmtId="0" fontId="17" fillId="34" borderId="42" xfId="0" applyFont="1" applyFill="1" applyBorder="1" applyAlignment="1" applyProtection="1">
      <alignment horizontal="center" vertical="center" wrapText="1"/>
      <protection hidden="1"/>
    </xf>
    <xf numFmtId="0" fontId="17" fillId="34" borderId="63" xfId="0" applyFont="1" applyFill="1" applyBorder="1" applyAlignment="1" applyProtection="1">
      <alignment horizontal="center" vertical="center" wrapText="1"/>
      <protection hidden="1"/>
    </xf>
    <xf numFmtId="0" fontId="17" fillId="34" borderId="64" xfId="0" applyFont="1" applyFill="1" applyBorder="1" applyAlignment="1" applyProtection="1">
      <alignment horizontal="center" vertical="center" wrapText="1"/>
      <protection hidden="1"/>
    </xf>
    <xf numFmtId="0" fontId="17" fillId="34" borderId="55" xfId="0" applyFont="1" applyFill="1" applyBorder="1" applyAlignment="1" applyProtection="1">
      <alignment horizontal="center" vertical="center" wrapText="1"/>
      <protection hidden="1"/>
    </xf>
    <xf numFmtId="0" fontId="17" fillId="34" borderId="56" xfId="0" applyFont="1" applyFill="1" applyBorder="1" applyAlignment="1" applyProtection="1">
      <alignment horizontal="center" vertical="center" wrapText="1"/>
      <protection hidden="1"/>
    </xf>
    <xf numFmtId="0" fontId="17" fillId="34" borderId="57" xfId="0" applyFont="1" applyFill="1" applyBorder="1" applyAlignment="1" applyProtection="1">
      <alignment horizontal="center" vertical="center" wrapText="1"/>
      <protection hidden="1"/>
    </xf>
    <xf numFmtId="0" fontId="17" fillId="34" borderId="58" xfId="0" applyFont="1" applyFill="1" applyBorder="1" applyAlignment="1" applyProtection="1">
      <alignment horizontal="center" vertical="center" wrapText="1"/>
      <protection hidden="1"/>
    </xf>
    <xf numFmtId="0" fontId="17" fillId="34" borderId="59" xfId="0" applyFont="1" applyFill="1" applyBorder="1" applyAlignment="1" applyProtection="1">
      <alignment horizontal="center" vertical="center" wrapText="1"/>
      <protection hidden="1"/>
    </xf>
    <xf numFmtId="0" fontId="17" fillId="10" borderId="30" xfId="0" applyFont="1" applyFill="1" applyBorder="1" applyAlignment="1" applyProtection="1">
      <alignment horizontal="center" vertical="center" wrapText="1"/>
      <protection hidden="1"/>
    </xf>
    <xf numFmtId="0" fontId="17" fillId="10" borderId="62" xfId="0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0</xdr:col>
      <xdr:colOff>2266950</xdr:colOff>
      <xdr:row>5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0383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30</xdr:row>
      <xdr:rowOff>28575</xdr:rowOff>
    </xdr:from>
    <xdr:to>
      <xdr:col>0</xdr:col>
      <xdr:colOff>2266950</xdr:colOff>
      <xdr:row>35</xdr:row>
      <xdr:rowOff>228600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859125"/>
          <a:ext cx="20383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70</xdr:row>
      <xdr:rowOff>28575</xdr:rowOff>
    </xdr:from>
    <xdr:to>
      <xdr:col>0</xdr:col>
      <xdr:colOff>2266950</xdr:colOff>
      <xdr:row>75</xdr:row>
      <xdr:rowOff>228600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546800"/>
          <a:ext cx="20383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106</xdr:row>
      <xdr:rowOff>28575</xdr:rowOff>
    </xdr:from>
    <xdr:to>
      <xdr:col>0</xdr:col>
      <xdr:colOff>2266950</xdr:colOff>
      <xdr:row>111</xdr:row>
      <xdr:rowOff>228600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272575"/>
          <a:ext cx="20383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pkprofil.ru" TargetMode="External" /><Relationship Id="rId2" Type="http://schemas.openxmlformats.org/officeDocument/2006/relationships/hyperlink" Target="http://ppkprofil.ru/" TargetMode="External" /><Relationship Id="rId3" Type="http://schemas.openxmlformats.org/officeDocument/2006/relationships/hyperlink" Target="mailto:info@ppkprofil.ru" TargetMode="External" /><Relationship Id="rId4" Type="http://schemas.openxmlformats.org/officeDocument/2006/relationships/hyperlink" Target="http://ppkprofil.ru/" TargetMode="External" /><Relationship Id="rId5" Type="http://schemas.openxmlformats.org/officeDocument/2006/relationships/hyperlink" Target="mailto:info@ppkprofil.ru" TargetMode="External" /><Relationship Id="rId6" Type="http://schemas.openxmlformats.org/officeDocument/2006/relationships/hyperlink" Target="http://ppkprofil.ru/" TargetMode="External" /><Relationship Id="rId7" Type="http://schemas.openxmlformats.org/officeDocument/2006/relationships/hyperlink" Target="mailto:info@ppkprofil.ru" TargetMode="External" /><Relationship Id="rId8" Type="http://schemas.openxmlformats.org/officeDocument/2006/relationships/hyperlink" Target="http://ppkprofil.ru/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zoomScale="70" zoomScaleNormal="70" zoomScalePageLayoutView="0" workbookViewId="0" topLeftCell="A34">
      <selection activeCell="M127" sqref="M127:M129"/>
    </sheetView>
  </sheetViews>
  <sheetFormatPr defaultColWidth="11.421875" defaultRowHeight="15"/>
  <cols>
    <col min="1" max="1" width="48.00390625" style="3" customWidth="1"/>
    <col min="2" max="2" width="21.57421875" style="40" customWidth="1"/>
    <col min="3" max="3" width="14.140625" style="40" customWidth="1"/>
    <col min="4" max="4" width="24.57421875" style="40" customWidth="1"/>
    <col min="5" max="5" width="14.28125" style="40" customWidth="1"/>
    <col min="6" max="6" width="24.57421875" style="40" customWidth="1"/>
    <col min="7" max="7" width="14.140625" style="40" customWidth="1"/>
    <col min="8" max="8" width="24.57421875" style="40" customWidth="1"/>
    <col min="9" max="9" width="14.421875" style="40" customWidth="1"/>
    <col min="10" max="10" width="24.57421875" style="40" customWidth="1"/>
    <col min="11" max="11" width="15.7109375" style="40" customWidth="1"/>
    <col min="12" max="12" width="24.57421875" style="40" customWidth="1"/>
    <col min="13" max="13" width="14.421875" style="40" customWidth="1"/>
    <col min="14" max="14" width="24.57421875" style="40" customWidth="1"/>
    <col min="15" max="16" width="11.421875" style="3" customWidth="1"/>
    <col min="17" max="16384" width="11.421875" style="3" customWidth="1"/>
  </cols>
  <sheetData>
    <row r="1" spans="1:14" ht="30" customHeight="1">
      <c r="A1" s="1"/>
      <c r="B1" s="2"/>
      <c r="C1" s="120" t="s">
        <v>18</v>
      </c>
      <c r="D1" s="121"/>
      <c r="E1" s="121"/>
      <c r="F1" s="121"/>
      <c r="G1" s="121"/>
      <c r="H1" s="121"/>
      <c r="I1" s="121"/>
      <c r="J1" s="121"/>
      <c r="K1" s="115" t="s">
        <v>0</v>
      </c>
      <c r="L1" s="115"/>
      <c r="M1" s="115"/>
      <c r="N1" s="115"/>
    </row>
    <row r="2" spans="1:14" ht="30" customHeight="1">
      <c r="A2" s="4"/>
      <c r="B2" s="5"/>
      <c r="C2" s="122"/>
      <c r="D2" s="122"/>
      <c r="E2" s="122"/>
      <c r="F2" s="122"/>
      <c r="G2" s="122"/>
      <c r="H2" s="122"/>
      <c r="I2" s="122"/>
      <c r="J2" s="122"/>
      <c r="K2" s="115" t="s">
        <v>17</v>
      </c>
      <c r="L2" s="123"/>
      <c r="M2" s="123"/>
      <c r="N2" s="123"/>
    </row>
    <row r="3" spans="1:14" ht="30" customHeight="1">
      <c r="A3" s="6"/>
      <c r="B3" s="7"/>
      <c r="C3" s="124" t="s">
        <v>34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30" customHeight="1">
      <c r="A4" s="8"/>
      <c r="B4" s="9"/>
      <c r="C4" s="10"/>
      <c r="D4" s="11"/>
      <c r="E4" s="12"/>
      <c r="F4" s="116" t="s">
        <v>1</v>
      </c>
      <c r="G4" s="117"/>
      <c r="H4" s="12"/>
      <c r="I4" s="12"/>
      <c r="J4" s="12"/>
      <c r="K4" s="12"/>
      <c r="L4" s="12"/>
      <c r="M4" s="12"/>
      <c r="N4" s="12"/>
    </row>
    <row r="5" spans="1:14" ht="30" customHeight="1">
      <c r="A5" s="13"/>
      <c r="B5" s="11"/>
      <c r="C5" s="118" t="s">
        <v>20</v>
      </c>
      <c r="D5" s="119"/>
      <c r="E5" s="119"/>
      <c r="F5" s="119"/>
      <c r="G5" s="119"/>
      <c r="H5" s="119"/>
      <c r="I5" s="119"/>
      <c r="J5" s="119"/>
      <c r="K5" s="119"/>
      <c r="L5" s="14"/>
      <c r="M5" s="14"/>
      <c r="N5" s="14"/>
    </row>
    <row r="6" spans="1:14" ht="30" customHeight="1">
      <c r="A6" s="15" t="s">
        <v>2</v>
      </c>
      <c r="B6" s="11"/>
      <c r="C6" s="126" t="s">
        <v>19</v>
      </c>
      <c r="D6" s="127"/>
      <c r="E6" s="127"/>
      <c r="F6" s="127"/>
      <c r="G6" s="127"/>
      <c r="H6" s="127"/>
      <c r="I6" s="127"/>
      <c r="J6" s="127"/>
      <c r="K6" s="16"/>
      <c r="L6" s="14"/>
      <c r="M6" s="113" t="s">
        <v>3</v>
      </c>
      <c r="N6" s="114"/>
    </row>
    <row r="7" spans="1:14" ht="30" customHeight="1" thickBot="1">
      <c r="A7" s="17"/>
      <c r="B7" s="18"/>
      <c r="C7" s="128"/>
      <c r="D7" s="128"/>
      <c r="E7" s="128"/>
      <c r="F7" s="128"/>
      <c r="G7" s="128"/>
      <c r="H7" s="128"/>
      <c r="I7" s="128"/>
      <c r="J7" s="128"/>
      <c r="K7" s="18"/>
      <c r="L7" s="18"/>
      <c r="M7" s="18"/>
      <c r="N7" s="18"/>
    </row>
    <row r="8" spans="1:14" s="56" customFormat="1" ht="30" customHeight="1" thickBot="1">
      <c r="A8" s="134" t="s">
        <v>4</v>
      </c>
      <c r="B8" s="134" t="s">
        <v>5</v>
      </c>
      <c r="C8" s="138" t="s">
        <v>39</v>
      </c>
      <c r="D8" s="139"/>
      <c r="E8" s="139"/>
      <c r="F8" s="140"/>
      <c r="G8" s="141" t="s">
        <v>40</v>
      </c>
      <c r="H8" s="139"/>
      <c r="I8" s="139"/>
      <c r="J8" s="142"/>
      <c r="K8" s="138" t="s">
        <v>41</v>
      </c>
      <c r="L8" s="139"/>
      <c r="M8" s="139"/>
      <c r="N8" s="142"/>
    </row>
    <row r="9" spans="1:14" s="56" customFormat="1" ht="30" customHeight="1" thickBot="1">
      <c r="A9" s="135"/>
      <c r="B9" s="135"/>
      <c r="C9" s="162" t="s">
        <v>7</v>
      </c>
      <c r="D9" s="163"/>
      <c r="E9" s="162" t="s">
        <v>8</v>
      </c>
      <c r="F9" s="163"/>
      <c r="G9" s="162" t="s">
        <v>7</v>
      </c>
      <c r="H9" s="130"/>
      <c r="I9" s="162" t="s">
        <v>8</v>
      </c>
      <c r="J9" s="163"/>
      <c r="K9" s="129" t="s">
        <v>7</v>
      </c>
      <c r="L9" s="130"/>
      <c r="M9" s="162" t="s">
        <v>8</v>
      </c>
      <c r="N9" s="163"/>
    </row>
    <row r="10" spans="1:16" s="56" customFormat="1" ht="30" customHeight="1" thickBot="1">
      <c r="A10" s="136"/>
      <c r="B10" s="137"/>
      <c r="C10" s="57" t="s">
        <v>9</v>
      </c>
      <c r="D10" s="58" t="s">
        <v>21</v>
      </c>
      <c r="E10" s="59" t="s">
        <v>9</v>
      </c>
      <c r="F10" s="60" t="s">
        <v>21</v>
      </c>
      <c r="G10" s="57" t="s">
        <v>9</v>
      </c>
      <c r="H10" s="61" t="s">
        <v>21</v>
      </c>
      <c r="I10" s="59" t="s">
        <v>9</v>
      </c>
      <c r="J10" s="60" t="s">
        <v>21</v>
      </c>
      <c r="K10" s="62" t="s">
        <v>9</v>
      </c>
      <c r="L10" s="61" t="s">
        <v>21</v>
      </c>
      <c r="M10" s="60" t="s">
        <v>9</v>
      </c>
      <c r="N10" s="63" t="s">
        <v>21</v>
      </c>
      <c r="P10" s="64"/>
    </row>
    <row r="11" spans="1:16" ht="45" customHeight="1" thickBot="1">
      <c r="A11" s="147" t="s">
        <v>33</v>
      </c>
      <c r="B11" s="19">
        <v>0.25</v>
      </c>
      <c r="C11" s="20">
        <v>210</v>
      </c>
      <c r="D11" s="21">
        <f>C11/1250*1000</f>
        <v>168</v>
      </c>
      <c r="E11" s="41" t="s">
        <v>10</v>
      </c>
      <c r="F11" s="42" t="s">
        <v>10</v>
      </c>
      <c r="G11" s="20">
        <f>C11+20</f>
        <v>230</v>
      </c>
      <c r="H11" s="33">
        <f>G11/1250*1000</f>
        <v>184</v>
      </c>
      <c r="I11" s="41" t="s">
        <v>10</v>
      </c>
      <c r="J11" s="42" t="s">
        <v>10</v>
      </c>
      <c r="K11" s="110">
        <f>G11+15</f>
        <v>245</v>
      </c>
      <c r="L11" s="21">
        <f aca="true" t="shared" si="0" ref="L11:L29">K11/1250*1000</f>
        <v>196</v>
      </c>
      <c r="M11" s="41" t="s">
        <v>10</v>
      </c>
      <c r="N11" s="42" t="s">
        <v>10</v>
      </c>
      <c r="P11" s="22"/>
    </row>
    <row r="12" spans="1:14" ht="45" customHeight="1" thickBot="1">
      <c r="A12" s="148"/>
      <c r="B12" s="30">
        <v>0.3</v>
      </c>
      <c r="C12" s="20">
        <v>220</v>
      </c>
      <c r="D12" s="24">
        <f aca="true" t="shared" si="1" ref="D12:D29">C12/1250*1000</f>
        <v>176</v>
      </c>
      <c r="E12" s="43">
        <v>252</v>
      </c>
      <c r="F12" s="44">
        <f>E12/1250*1000</f>
        <v>201.6</v>
      </c>
      <c r="G12" s="20">
        <f aca="true" t="shared" si="2" ref="G12:G29">C12+20</f>
        <v>240</v>
      </c>
      <c r="H12" s="25">
        <f aca="true" t="shared" si="3" ref="H12:H29">G12/1250*1000</f>
        <v>192</v>
      </c>
      <c r="I12" s="43">
        <f>E12+20</f>
        <v>272</v>
      </c>
      <c r="J12" s="44">
        <f>I12/1250*1000</f>
        <v>217.6</v>
      </c>
      <c r="K12" s="110">
        <f aca="true" t="shared" si="4" ref="K12:K29">G12+15</f>
        <v>255</v>
      </c>
      <c r="L12" s="24">
        <f t="shared" si="0"/>
        <v>204</v>
      </c>
      <c r="M12" s="111">
        <f>I12+15</f>
        <v>287</v>
      </c>
      <c r="N12" s="44">
        <f>M12/1250*1000</f>
        <v>229.6</v>
      </c>
    </row>
    <row r="13" spans="1:14" ht="45" customHeight="1" thickBot="1">
      <c r="A13" s="148"/>
      <c r="B13" s="32">
        <v>0.33</v>
      </c>
      <c r="C13" s="20">
        <v>225</v>
      </c>
      <c r="D13" s="24">
        <f t="shared" si="1"/>
        <v>180</v>
      </c>
      <c r="E13" s="43">
        <v>270</v>
      </c>
      <c r="F13" s="44">
        <f aca="true" t="shared" si="5" ref="F13:F30">E13/1250*1000</f>
        <v>216</v>
      </c>
      <c r="G13" s="20">
        <f t="shared" si="2"/>
        <v>245</v>
      </c>
      <c r="H13" s="25">
        <f t="shared" si="3"/>
        <v>196</v>
      </c>
      <c r="I13" s="43">
        <f aca="true" t="shared" si="6" ref="I13:I27">E13+20</f>
        <v>290</v>
      </c>
      <c r="J13" s="44">
        <f aca="true" t="shared" si="7" ref="J13:J30">I13/1250*1000</f>
        <v>232</v>
      </c>
      <c r="K13" s="110">
        <f t="shared" si="4"/>
        <v>260</v>
      </c>
      <c r="L13" s="24">
        <f t="shared" si="0"/>
        <v>208</v>
      </c>
      <c r="M13" s="111">
        <f aca="true" t="shared" si="8" ref="M13:M27">I13+15</f>
        <v>305</v>
      </c>
      <c r="N13" s="44">
        <f aca="true" t="shared" si="9" ref="N13:N30">M13/1250*1000</f>
        <v>244</v>
      </c>
    </row>
    <row r="14" spans="1:25" ht="45" customHeight="1" thickBot="1">
      <c r="A14" s="148"/>
      <c r="B14" s="32">
        <v>0.35</v>
      </c>
      <c r="C14" s="20">
        <v>230</v>
      </c>
      <c r="D14" s="24">
        <f t="shared" si="1"/>
        <v>184</v>
      </c>
      <c r="E14" s="43">
        <v>275</v>
      </c>
      <c r="F14" s="44">
        <f t="shared" si="5"/>
        <v>220</v>
      </c>
      <c r="G14" s="20">
        <f t="shared" si="2"/>
        <v>250</v>
      </c>
      <c r="H14" s="25">
        <f t="shared" si="3"/>
        <v>200</v>
      </c>
      <c r="I14" s="43">
        <f t="shared" si="6"/>
        <v>295</v>
      </c>
      <c r="J14" s="44">
        <f t="shared" si="7"/>
        <v>236</v>
      </c>
      <c r="K14" s="110">
        <f t="shared" si="4"/>
        <v>265</v>
      </c>
      <c r="L14" s="24">
        <f t="shared" si="0"/>
        <v>212</v>
      </c>
      <c r="M14" s="111">
        <f t="shared" si="8"/>
        <v>310</v>
      </c>
      <c r="N14" s="44">
        <f t="shared" si="9"/>
        <v>248</v>
      </c>
      <c r="O14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45" customHeight="1" thickBot="1">
      <c r="A15" s="148"/>
      <c r="B15" s="23">
        <v>0.38</v>
      </c>
      <c r="C15" s="20">
        <v>255</v>
      </c>
      <c r="D15" s="24">
        <f t="shared" si="1"/>
        <v>204</v>
      </c>
      <c r="E15" s="43">
        <v>300</v>
      </c>
      <c r="F15" s="44">
        <f t="shared" si="5"/>
        <v>240</v>
      </c>
      <c r="G15" s="20">
        <f t="shared" si="2"/>
        <v>275</v>
      </c>
      <c r="H15" s="25">
        <f t="shared" si="3"/>
        <v>220</v>
      </c>
      <c r="I15" s="43">
        <f t="shared" si="6"/>
        <v>320</v>
      </c>
      <c r="J15" s="44">
        <f t="shared" si="7"/>
        <v>256</v>
      </c>
      <c r="K15" s="110">
        <f t="shared" si="4"/>
        <v>290</v>
      </c>
      <c r="L15" s="24">
        <f t="shared" si="0"/>
        <v>232</v>
      </c>
      <c r="M15" s="111">
        <f t="shared" si="8"/>
        <v>335</v>
      </c>
      <c r="N15" s="44">
        <f t="shared" si="9"/>
        <v>268</v>
      </c>
      <c r="O15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45" customHeight="1" thickBot="1">
      <c r="A16" s="148"/>
      <c r="B16" s="23">
        <v>0.4</v>
      </c>
      <c r="C16" s="20">
        <v>260</v>
      </c>
      <c r="D16" s="24">
        <f t="shared" si="1"/>
        <v>208</v>
      </c>
      <c r="E16" s="43">
        <v>305</v>
      </c>
      <c r="F16" s="44">
        <f t="shared" si="5"/>
        <v>244</v>
      </c>
      <c r="G16" s="20">
        <f t="shared" si="2"/>
        <v>280</v>
      </c>
      <c r="H16" s="25">
        <f t="shared" si="3"/>
        <v>224</v>
      </c>
      <c r="I16" s="43">
        <f t="shared" si="6"/>
        <v>325</v>
      </c>
      <c r="J16" s="44">
        <f t="shared" si="7"/>
        <v>260</v>
      </c>
      <c r="K16" s="110">
        <f t="shared" si="4"/>
        <v>295</v>
      </c>
      <c r="L16" s="24">
        <f t="shared" si="0"/>
        <v>236</v>
      </c>
      <c r="M16" s="111">
        <f t="shared" si="8"/>
        <v>340</v>
      </c>
      <c r="N16" s="44">
        <f t="shared" si="9"/>
        <v>272</v>
      </c>
      <c r="O16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45" customHeight="1" thickBot="1">
      <c r="A17" s="148"/>
      <c r="B17" s="23">
        <v>0.45</v>
      </c>
      <c r="C17" s="20">
        <v>275</v>
      </c>
      <c r="D17" s="24">
        <f t="shared" si="1"/>
        <v>220</v>
      </c>
      <c r="E17" s="43">
        <v>330</v>
      </c>
      <c r="F17" s="44">
        <f t="shared" si="5"/>
        <v>264</v>
      </c>
      <c r="G17" s="20">
        <f t="shared" si="2"/>
        <v>295</v>
      </c>
      <c r="H17" s="25">
        <f t="shared" si="3"/>
        <v>236</v>
      </c>
      <c r="I17" s="43">
        <f t="shared" si="6"/>
        <v>350</v>
      </c>
      <c r="J17" s="44">
        <f t="shared" si="7"/>
        <v>280</v>
      </c>
      <c r="K17" s="110">
        <f t="shared" si="4"/>
        <v>310</v>
      </c>
      <c r="L17" s="24">
        <f t="shared" si="0"/>
        <v>248</v>
      </c>
      <c r="M17" s="111">
        <f t="shared" si="8"/>
        <v>365</v>
      </c>
      <c r="N17" s="44">
        <f t="shared" si="9"/>
        <v>292</v>
      </c>
      <c r="O17"/>
      <c r="Q17" s="11"/>
      <c r="R17" s="26"/>
      <c r="S17" s="11"/>
      <c r="T17" s="11"/>
      <c r="U17" s="11"/>
      <c r="V17" s="11"/>
      <c r="W17" s="11"/>
      <c r="X17" s="11"/>
      <c r="Y17" s="11"/>
    </row>
    <row r="18" spans="1:25" ht="45" customHeight="1" thickBot="1">
      <c r="A18" s="148"/>
      <c r="B18" s="23">
        <v>0.5</v>
      </c>
      <c r="C18" s="20">
        <v>305</v>
      </c>
      <c r="D18" s="24">
        <f t="shared" si="1"/>
        <v>244</v>
      </c>
      <c r="E18" s="43">
        <v>357</v>
      </c>
      <c r="F18" s="44">
        <f t="shared" si="5"/>
        <v>285.6</v>
      </c>
      <c r="G18" s="20">
        <f t="shared" si="2"/>
        <v>325</v>
      </c>
      <c r="H18" s="25">
        <f t="shared" si="3"/>
        <v>260</v>
      </c>
      <c r="I18" s="43">
        <f t="shared" si="6"/>
        <v>377</v>
      </c>
      <c r="J18" s="44">
        <f t="shared" si="7"/>
        <v>301.59999999999997</v>
      </c>
      <c r="K18" s="110">
        <f t="shared" si="4"/>
        <v>340</v>
      </c>
      <c r="L18" s="24">
        <f t="shared" si="0"/>
        <v>272</v>
      </c>
      <c r="M18" s="111">
        <f t="shared" si="8"/>
        <v>392</v>
      </c>
      <c r="N18" s="44">
        <f t="shared" si="9"/>
        <v>313.59999999999997</v>
      </c>
      <c r="O18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45" customHeight="1" thickBot="1">
      <c r="A19" s="148"/>
      <c r="B19" s="23">
        <v>0.55</v>
      </c>
      <c r="C19" s="20">
        <v>330</v>
      </c>
      <c r="D19" s="24">
        <f t="shared" si="1"/>
        <v>264</v>
      </c>
      <c r="E19" s="43">
        <v>390</v>
      </c>
      <c r="F19" s="44">
        <f t="shared" si="5"/>
        <v>312</v>
      </c>
      <c r="G19" s="20">
        <f t="shared" si="2"/>
        <v>350</v>
      </c>
      <c r="H19" s="25">
        <f t="shared" si="3"/>
        <v>280</v>
      </c>
      <c r="I19" s="43">
        <f t="shared" si="6"/>
        <v>410</v>
      </c>
      <c r="J19" s="44">
        <f t="shared" si="7"/>
        <v>328</v>
      </c>
      <c r="K19" s="110">
        <f t="shared" si="4"/>
        <v>365</v>
      </c>
      <c r="L19" s="24">
        <f t="shared" si="0"/>
        <v>292</v>
      </c>
      <c r="M19" s="111">
        <f t="shared" si="8"/>
        <v>425</v>
      </c>
      <c r="N19" s="44">
        <f t="shared" si="9"/>
        <v>340</v>
      </c>
      <c r="O19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45" customHeight="1" thickBot="1">
      <c r="A20" s="148"/>
      <c r="B20" s="23">
        <v>0.6</v>
      </c>
      <c r="C20" s="20">
        <v>355</v>
      </c>
      <c r="D20" s="24">
        <f t="shared" si="1"/>
        <v>284</v>
      </c>
      <c r="E20" s="43">
        <v>420</v>
      </c>
      <c r="F20" s="44">
        <f t="shared" si="5"/>
        <v>336</v>
      </c>
      <c r="G20" s="20">
        <f t="shared" si="2"/>
        <v>375</v>
      </c>
      <c r="H20" s="25">
        <f t="shared" si="3"/>
        <v>300</v>
      </c>
      <c r="I20" s="43">
        <f t="shared" si="6"/>
        <v>440</v>
      </c>
      <c r="J20" s="44">
        <f t="shared" si="7"/>
        <v>352</v>
      </c>
      <c r="K20" s="110">
        <f t="shared" si="4"/>
        <v>390</v>
      </c>
      <c r="L20" s="24">
        <f t="shared" si="0"/>
        <v>312</v>
      </c>
      <c r="M20" s="111">
        <f t="shared" si="8"/>
        <v>455</v>
      </c>
      <c r="N20" s="44">
        <f t="shared" si="9"/>
        <v>364</v>
      </c>
      <c r="O20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45" customHeight="1" thickBot="1">
      <c r="A21" s="148"/>
      <c r="B21" s="23">
        <v>0.65</v>
      </c>
      <c r="C21" s="20">
        <v>385</v>
      </c>
      <c r="D21" s="24">
        <f t="shared" si="1"/>
        <v>308</v>
      </c>
      <c r="E21" s="43">
        <v>450</v>
      </c>
      <c r="F21" s="44">
        <f t="shared" si="5"/>
        <v>360</v>
      </c>
      <c r="G21" s="20">
        <f t="shared" si="2"/>
        <v>405</v>
      </c>
      <c r="H21" s="25">
        <f t="shared" si="3"/>
        <v>324</v>
      </c>
      <c r="I21" s="43">
        <f t="shared" si="6"/>
        <v>470</v>
      </c>
      <c r="J21" s="44">
        <f t="shared" si="7"/>
        <v>376</v>
      </c>
      <c r="K21" s="110">
        <f t="shared" si="4"/>
        <v>420</v>
      </c>
      <c r="L21" s="24">
        <f t="shared" si="0"/>
        <v>336</v>
      </c>
      <c r="M21" s="111">
        <f t="shared" si="8"/>
        <v>485</v>
      </c>
      <c r="N21" s="44">
        <f t="shared" si="9"/>
        <v>388</v>
      </c>
      <c r="O2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45" customHeight="1" thickBot="1">
      <c r="A22" s="148"/>
      <c r="B22" s="23">
        <v>0.7</v>
      </c>
      <c r="C22" s="20">
        <v>410</v>
      </c>
      <c r="D22" s="24">
        <f t="shared" si="1"/>
        <v>328</v>
      </c>
      <c r="E22" s="43">
        <v>480</v>
      </c>
      <c r="F22" s="44">
        <f t="shared" si="5"/>
        <v>384</v>
      </c>
      <c r="G22" s="20">
        <f t="shared" si="2"/>
        <v>430</v>
      </c>
      <c r="H22" s="25">
        <f t="shared" si="3"/>
        <v>344</v>
      </c>
      <c r="I22" s="43">
        <f t="shared" si="6"/>
        <v>500</v>
      </c>
      <c r="J22" s="44">
        <f t="shared" si="7"/>
        <v>400</v>
      </c>
      <c r="K22" s="110">
        <f t="shared" si="4"/>
        <v>445</v>
      </c>
      <c r="L22" s="24">
        <f t="shared" si="0"/>
        <v>356</v>
      </c>
      <c r="M22" s="111">
        <f t="shared" si="8"/>
        <v>515</v>
      </c>
      <c r="N22" s="44">
        <f t="shared" si="9"/>
        <v>412</v>
      </c>
      <c r="O22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45" customHeight="1" thickBot="1">
      <c r="A23" s="148"/>
      <c r="B23" s="23">
        <v>0.75</v>
      </c>
      <c r="C23" s="20">
        <v>440</v>
      </c>
      <c r="D23" s="24">
        <f t="shared" si="1"/>
        <v>352</v>
      </c>
      <c r="E23" s="43">
        <v>515</v>
      </c>
      <c r="F23" s="44">
        <f t="shared" si="5"/>
        <v>412</v>
      </c>
      <c r="G23" s="20">
        <f t="shared" si="2"/>
        <v>460</v>
      </c>
      <c r="H23" s="25">
        <f t="shared" si="3"/>
        <v>368</v>
      </c>
      <c r="I23" s="43">
        <f t="shared" si="6"/>
        <v>535</v>
      </c>
      <c r="J23" s="44">
        <f t="shared" si="7"/>
        <v>428</v>
      </c>
      <c r="K23" s="110">
        <f t="shared" si="4"/>
        <v>475</v>
      </c>
      <c r="L23" s="24">
        <f t="shared" si="0"/>
        <v>380</v>
      </c>
      <c r="M23" s="111">
        <f t="shared" si="8"/>
        <v>550</v>
      </c>
      <c r="N23" s="44">
        <f t="shared" si="9"/>
        <v>440</v>
      </c>
      <c r="O23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45" customHeight="1" thickBot="1">
      <c r="A24" s="148"/>
      <c r="B24" s="23">
        <v>0.8</v>
      </c>
      <c r="C24" s="20">
        <v>460</v>
      </c>
      <c r="D24" s="24">
        <f t="shared" si="1"/>
        <v>368</v>
      </c>
      <c r="E24" s="43">
        <v>535</v>
      </c>
      <c r="F24" s="44">
        <f t="shared" si="5"/>
        <v>428</v>
      </c>
      <c r="G24" s="20">
        <f t="shared" si="2"/>
        <v>480</v>
      </c>
      <c r="H24" s="25">
        <f t="shared" si="3"/>
        <v>384</v>
      </c>
      <c r="I24" s="43">
        <f t="shared" si="6"/>
        <v>555</v>
      </c>
      <c r="J24" s="44">
        <f t="shared" si="7"/>
        <v>444</v>
      </c>
      <c r="K24" s="110">
        <f t="shared" si="4"/>
        <v>495</v>
      </c>
      <c r="L24" s="24">
        <f t="shared" si="0"/>
        <v>396</v>
      </c>
      <c r="M24" s="111">
        <f t="shared" si="8"/>
        <v>570</v>
      </c>
      <c r="N24" s="44">
        <f t="shared" si="9"/>
        <v>456</v>
      </c>
      <c r="O24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45" customHeight="1" thickBot="1">
      <c r="A25" s="148"/>
      <c r="B25" s="23">
        <v>0.9</v>
      </c>
      <c r="C25" s="20">
        <v>515</v>
      </c>
      <c r="D25" s="24">
        <f t="shared" si="1"/>
        <v>412</v>
      </c>
      <c r="E25" s="43">
        <v>613</v>
      </c>
      <c r="F25" s="44">
        <f t="shared" si="5"/>
        <v>490.4</v>
      </c>
      <c r="G25" s="20">
        <f t="shared" si="2"/>
        <v>535</v>
      </c>
      <c r="H25" s="25">
        <f t="shared" si="3"/>
        <v>428</v>
      </c>
      <c r="I25" s="43">
        <f t="shared" si="6"/>
        <v>633</v>
      </c>
      <c r="J25" s="44">
        <f t="shared" si="7"/>
        <v>506.4</v>
      </c>
      <c r="K25" s="110">
        <f t="shared" si="4"/>
        <v>550</v>
      </c>
      <c r="L25" s="24">
        <f t="shared" si="0"/>
        <v>440</v>
      </c>
      <c r="M25" s="111">
        <f t="shared" si="8"/>
        <v>648</v>
      </c>
      <c r="N25" s="44">
        <f t="shared" si="9"/>
        <v>518.4</v>
      </c>
      <c r="O25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45" customHeight="1" thickBot="1">
      <c r="A26" s="148"/>
      <c r="B26" s="23">
        <v>1</v>
      </c>
      <c r="C26" s="20">
        <v>570</v>
      </c>
      <c r="D26" s="24">
        <f t="shared" si="1"/>
        <v>456</v>
      </c>
      <c r="E26" s="43">
        <v>664</v>
      </c>
      <c r="F26" s="44">
        <f t="shared" si="5"/>
        <v>531.2</v>
      </c>
      <c r="G26" s="20">
        <f t="shared" si="2"/>
        <v>590</v>
      </c>
      <c r="H26" s="25">
        <f t="shared" si="3"/>
        <v>472</v>
      </c>
      <c r="I26" s="43">
        <f t="shared" si="6"/>
        <v>684</v>
      </c>
      <c r="J26" s="44">
        <f t="shared" si="7"/>
        <v>547.2</v>
      </c>
      <c r="K26" s="110">
        <f t="shared" si="4"/>
        <v>605</v>
      </c>
      <c r="L26" s="24">
        <f t="shared" si="0"/>
        <v>484</v>
      </c>
      <c r="M26" s="111">
        <f t="shared" si="8"/>
        <v>699</v>
      </c>
      <c r="N26" s="44">
        <f t="shared" si="9"/>
        <v>559.2</v>
      </c>
      <c r="O26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45" customHeight="1" thickBot="1">
      <c r="A27" s="148"/>
      <c r="B27" s="23">
        <v>1.2</v>
      </c>
      <c r="C27" s="20">
        <v>675</v>
      </c>
      <c r="D27" s="24">
        <f t="shared" si="1"/>
        <v>540</v>
      </c>
      <c r="E27" s="43">
        <v>808</v>
      </c>
      <c r="F27" s="44">
        <f t="shared" si="5"/>
        <v>646.4</v>
      </c>
      <c r="G27" s="20">
        <f t="shared" si="2"/>
        <v>695</v>
      </c>
      <c r="H27" s="25">
        <f t="shared" si="3"/>
        <v>556</v>
      </c>
      <c r="I27" s="43">
        <f t="shared" si="6"/>
        <v>828</v>
      </c>
      <c r="J27" s="44">
        <f t="shared" si="7"/>
        <v>662.4</v>
      </c>
      <c r="K27" s="110">
        <f t="shared" si="4"/>
        <v>710</v>
      </c>
      <c r="L27" s="24">
        <f t="shared" si="0"/>
        <v>568</v>
      </c>
      <c r="M27" s="111">
        <f t="shared" si="8"/>
        <v>843</v>
      </c>
      <c r="N27" s="44">
        <f t="shared" si="9"/>
        <v>674.4</v>
      </c>
      <c r="O27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45" customHeight="1" thickBot="1">
      <c r="A28" s="148"/>
      <c r="B28" s="65">
        <v>1.5</v>
      </c>
      <c r="C28" s="20">
        <v>855</v>
      </c>
      <c r="D28" s="24">
        <f t="shared" si="1"/>
        <v>684</v>
      </c>
      <c r="E28" s="43" t="s">
        <v>11</v>
      </c>
      <c r="F28" s="44" t="s">
        <v>11</v>
      </c>
      <c r="G28" s="20">
        <f t="shared" si="2"/>
        <v>875</v>
      </c>
      <c r="H28" s="25">
        <f t="shared" si="3"/>
        <v>700</v>
      </c>
      <c r="I28" s="43" t="s">
        <v>11</v>
      </c>
      <c r="J28" s="44" t="s">
        <v>11</v>
      </c>
      <c r="K28" s="110">
        <f t="shared" si="4"/>
        <v>890</v>
      </c>
      <c r="L28" s="24">
        <f t="shared" si="0"/>
        <v>712</v>
      </c>
      <c r="M28" s="43" t="s">
        <v>11</v>
      </c>
      <c r="N28" s="44" t="s">
        <v>11</v>
      </c>
      <c r="O28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45" customHeight="1" thickBot="1">
      <c r="A29" s="148"/>
      <c r="B29" s="65">
        <v>2</v>
      </c>
      <c r="C29" s="20">
        <v>1130</v>
      </c>
      <c r="D29" s="28">
        <f t="shared" si="1"/>
        <v>904</v>
      </c>
      <c r="E29" s="45" t="s">
        <v>11</v>
      </c>
      <c r="F29" s="48" t="s">
        <v>11</v>
      </c>
      <c r="G29" s="20">
        <f t="shared" si="2"/>
        <v>1150</v>
      </c>
      <c r="H29" s="29">
        <f t="shared" si="3"/>
        <v>920</v>
      </c>
      <c r="I29" s="43" t="s">
        <v>11</v>
      </c>
      <c r="J29" s="44" t="s">
        <v>11</v>
      </c>
      <c r="K29" s="110">
        <f t="shared" si="4"/>
        <v>1165</v>
      </c>
      <c r="L29" s="28">
        <f t="shared" si="0"/>
        <v>932</v>
      </c>
      <c r="M29" s="45" t="s">
        <v>11</v>
      </c>
      <c r="N29" s="48" t="s">
        <v>11</v>
      </c>
      <c r="O29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91.5" customHeight="1" thickBot="1">
      <c r="A30" s="68" t="s">
        <v>22</v>
      </c>
      <c r="B30" s="67"/>
      <c r="C30" s="96"/>
      <c r="D30" s="97"/>
      <c r="E30" s="98">
        <v>20</v>
      </c>
      <c r="F30" s="99">
        <f t="shared" si="5"/>
        <v>16</v>
      </c>
      <c r="G30" s="96"/>
      <c r="H30" s="100"/>
      <c r="I30" s="101">
        <v>25</v>
      </c>
      <c r="J30" s="102">
        <f t="shared" si="7"/>
        <v>20</v>
      </c>
      <c r="K30" s="103"/>
      <c r="L30" s="97"/>
      <c r="M30" s="98">
        <v>30</v>
      </c>
      <c r="N30" s="99">
        <f t="shared" si="9"/>
        <v>24</v>
      </c>
      <c r="O30"/>
      <c r="Q30" s="11"/>
      <c r="R30" s="11"/>
      <c r="S30" s="11"/>
      <c r="T30" s="11"/>
      <c r="U30" s="11"/>
      <c r="V30" s="11"/>
      <c r="W30" s="11"/>
      <c r="X30" s="11"/>
      <c r="Y30" s="11"/>
    </row>
    <row r="31" spans="1:14" ht="30" customHeight="1">
      <c r="A31" s="1"/>
      <c r="B31" s="2"/>
      <c r="C31" s="120" t="s">
        <v>18</v>
      </c>
      <c r="D31" s="121"/>
      <c r="E31" s="121"/>
      <c r="F31" s="121"/>
      <c r="G31" s="121"/>
      <c r="H31" s="121"/>
      <c r="I31" s="121"/>
      <c r="J31" s="121"/>
      <c r="K31" s="115" t="s">
        <v>0</v>
      </c>
      <c r="L31" s="115"/>
      <c r="M31" s="115"/>
      <c r="N31" s="115"/>
    </row>
    <row r="32" spans="1:14" ht="30" customHeight="1">
      <c r="A32" s="4"/>
      <c r="B32" s="5"/>
      <c r="C32" s="122"/>
      <c r="D32" s="122"/>
      <c r="E32" s="122"/>
      <c r="F32" s="122"/>
      <c r="G32" s="122"/>
      <c r="H32" s="122"/>
      <c r="I32" s="122"/>
      <c r="J32" s="122"/>
      <c r="K32" s="115" t="s">
        <v>17</v>
      </c>
      <c r="L32" s="123"/>
      <c r="M32" s="123"/>
      <c r="N32" s="123"/>
    </row>
    <row r="33" spans="1:14" ht="30" customHeight="1">
      <c r="A33" s="6"/>
      <c r="B33" s="7"/>
      <c r="C33" s="124" t="s">
        <v>35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1:14" ht="30" customHeight="1">
      <c r="A34" s="8"/>
      <c r="B34" s="9"/>
      <c r="C34" s="10"/>
      <c r="D34" s="11"/>
      <c r="E34" s="12"/>
      <c r="F34" s="116" t="s">
        <v>1</v>
      </c>
      <c r="G34" s="117"/>
      <c r="H34" s="12"/>
      <c r="I34" s="12"/>
      <c r="J34" s="12"/>
      <c r="K34" s="12"/>
      <c r="L34" s="12"/>
      <c r="M34" s="12"/>
      <c r="N34" s="12"/>
    </row>
    <row r="35" spans="1:14" ht="30" customHeight="1">
      <c r="A35" s="13"/>
      <c r="B35" s="11"/>
      <c r="C35" s="118" t="s">
        <v>30</v>
      </c>
      <c r="D35" s="119"/>
      <c r="E35" s="119"/>
      <c r="F35" s="119"/>
      <c r="G35" s="119"/>
      <c r="H35" s="119"/>
      <c r="I35" s="119"/>
      <c r="J35" s="119"/>
      <c r="K35" s="119"/>
      <c r="L35" s="14"/>
      <c r="M35" s="14"/>
      <c r="N35" s="14"/>
    </row>
    <row r="36" spans="1:14" ht="30" customHeight="1">
      <c r="A36" s="15" t="s">
        <v>2</v>
      </c>
      <c r="B36" s="11"/>
      <c r="C36" s="126" t="s">
        <v>19</v>
      </c>
      <c r="D36" s="127"/>
      <c r="E36" s="127"/>
      <c r="F36" s="127"/>
      <c r="G36" s="127"/>
      <c r="H36" s="127"/>
      <c r="I36" s="127"/>
      <c r="J36" s="127"/>
      <c r="K36" s="16"/>
      <c r="L36" s="14"/>
      <c r="M36" s="113" t="s">
        <v>3</v>
      </c>
      <c r="N36" s="114"/>
    </row>
    <row r="37" spans="1:14" ht="30" customHeight="1" thickBot="1">
      <c r="A37" s="17"/>
      <c r="B37" s="18"/>
      <c r="C37" s="128"/>
      <c r="D37" s="128"/>
      <c r="E37" s="128"/>
      <c r="F37" s="128"/>
      <c r="G37" s="128"/>
      <c r="H37" s="128"/>
      <c r="I37" s="128"/>
      <c r="J37" s="128"/>
      <c r="K37" s="18"/>
      <c r="L37" s="18"/>
      <c r="M37" s="18"/>
      <c r="N37" s="18"/>
    </row>
    <row r="38" spans="1:14" s="56" customFormat="1" ht="25.5" customHeight="1" thickBot="1">
      <c r="A38" s="143" t="s">
        <v>4</v>
      </c>
      <c r="B38" s="134" t="s">
        <v>5</v>
      </c>
      <c r="C38" s="157" t="s">
        <v>39</v>
      </c>
      <c r="D38" s="158"/>
      <c r="E38" s="158"/>
      <c r="F38" s="159"/>
      <c r="G38" s="160" t="s">
        <v>6</v>
      </c>
      <c r="H38" s="158"/>
      <c r="I38" s="158"/>
      <c r="J38" s="161"/>
      <c r="K38" s="157" t="s">
        <v>41</v>
      </c>
      <c r="L38" s="158"/>
      <c r="M38" s="158"/>
      <c r="N38" s="161"/>
    </row>
    <row r="39" spans="1:14" s="56" customFormat="1" ht="24" customHeight="1" thickBot="1">
      <c r="A39" s="144"/>
      <c r="B39" s="135"/>
      <c r="C39" s="150" t="s">
        <v>15</v>
      </c>
      <c r="D39" s="151"/>
      <c r="E39" s="150" t="s">
        <v>16</v>
      </c>
      <c r="F39" s="151"/>
      <c r="G39" s="150" t="s">
        <v>15</v>
      </c>
      <c r="H39" s="153"/>
      <c r="I39" s="150" t="s">
        <v>16</v>
      </c>
      <c r="J39" s="151"/>
      <c r="K39" s="152" t="s">
        <v>15</v>
      </c>
      <c r="L39" s="153"/>
      <c r="M39" s="150" t="s">
        <v>16</v>
      </c>
      <c r="N39" s="151"/>
    </row>
    <row r="40" spans="1:14" s="56" customFormat="1" ht="30.75" customHeight="1" thickBot="1">
      <c r="A40" s="145"/>
      <c r="B40" s="136"/>
      <c r="C40" s="89" t="s">
        <v>9</v>
      </c>
      <c r="D40" s="90" t="s">
        <v>21</v>
      </c>
      <c r="E40" s="91" t="s">
        <v>9</v>
      </c>
      <c r="F40" s="92" t="s">
        <v>21</v>
      </c>
      <c r="G40" s="89" t="s">
        <v>9</v>
      </c>
      <c r="H40" s="93" t="s">
        <v>21</v>
      </c>
      <c r="I40" s="91" t="s">
        <v>9</v>
      </c>
      <c r="J40" s="92" t="s">
        <v>21</v>
      </c>
      <c r="K40" s="94" t="s">
        <v>9</v>
      </c>
      <c r="L40" s="93" t="s">
        <v>21</v>
      </c>
      <c r="M40" s="92" t="s">
        <v>9</v>
      </c>
      <c r="N40" s="95" t="s">
        <v>21</v>
      </c>
    </row>
    <row r="41" spans="1:25" ht="31.5" customHeight="1">
      <c r="A41" s="147" t="s">
        <v>27</v>
      </c>
      <c r="B41" s="30">
        <v>0.3</v>
      </c>
      <c r="C41" s="31">
        <v>200</v>
      </c>
      <c r="D41" s="24">
        <f>C41/1200*1000</f>
        <v>166.66666666666666</v>
      </c>
      <c r="E41" s="47">
        <v>242</v>
      </c>
      <c r="F41" s="44">
        <f aca="true" t="shared" si="10" ref="F41:F46">E41/1200*1000</f>
        <v>201.66666666666666</v>
      </c>
      <c r="G41" s="31">
        <f>C41+20</f>
        <v>220</v>
      </c>
      <c r="H41" s="24">
        <f>G41/1200*1000</f>
        <v>183.33333333333331</v>
      </c>
      <c r="I41" s="47">
        <f>E41+20</f>
        <v>262</v>
      </c>
      <c r="J41" s="44">
        <f aca="true" t="shared" si="11" ref="J41:J46">I41/1200*1000</f>
        <v>218.33333333333331</v>
      </c>
      <c r="K41" s="31">
        <f>G41+15</f>
        <v>235</v>
      </c>
      <c r="L41" s="24">
        <f>K41/1200*1000</f>
        <v>195.83333333333334</v>
      </c>
      <c r="M41" s="47">
        <f>I41+15</f>
        <v>277</v>
      </c>
      <c r="N41" s="44">
        <f aca="true" t="shared" si="12" ref="N41:N46">M41/1200*1000</f>
        <v>230.83333333333334</v>
      </c>
      <c r="Q41" s="11"/>
      <c r="R41" s="11"/>
      <c r="S41" s="11"/>
      <c r="T41" s="11"/>
      <c r="U41" s="11"/>
      <c r="V41" s="11"/>
      <c r="W41" s="11"/>
      <c r="X41" s="11"/>
      <c r="Y41" s="11"/>
    </row>
    <row r="42" spans="1:14" ht="31.5" customHeight="1">
      <c r="A42" s="148"/>
      <c r="B42" s="32">
        <v>0.35</v>
      </c>
      <c r="C42" s="31">
        <v>220</v>
      </c>
      <c r="D42" s="24">
        <f aca="true" t="shared" si="13" ref="D42:D49">C42/1200*1000</f>
        <v>183.33333333333331</v>
      </c>
      <c r="E42" s="47">
        <v>265</v>
      </c>
      <c r="F42" s="44">
        <f t="shared" si="10"/>
        <v>220.83333333333331</v>
      </c>
      <c r="G42" s="31">
        <f aca="true" t="shared" si="14" ref="G42:G49">C42+20</f>
        <v>240</v>
      </c>
      <c r="H42" s="25">
        <f aca="true" t="shared" si="15" ref="H42:H49">G42/1200*1000</f>
        <v>200</v>
      </c>
      <c r="I42" s="47">
        <f aca="true" t="shared" si="16" ref="I42:I49">E42+20</f>
        <v>285</v>
      </c>
      <c r="J42" s="44">
        <f t="shared" si="11"/>
        <v>237.5</v>
      </c>
      <c r="K42" s="31">
        <f aca="true" t="shared" si="17" ref="K42:K49">G42+15</f>
        <v>255</v>
      </c>
      <c r="L42" s="25">
        <f aca="true" t="shared" si="18" ref="L42:L49">K42/1200*1000</f>
        <v>212.5</v>
      </c>
      <c r="M42" s="47">
        <f aca="true" t="shared" si="19" ref="M42:M49">I42+15</f>
        <v>300</v>
      </c>
      <c r="N42" s="44">
        <f t="shared" si="12"/>
        <v>250</v>
      </c>
    </row>
    <row r="43" spans="1:14" ht="31.5" customHeight="1">
      <c r="A43" s="148"/>
      <c r="B43" s="23">
        <v>0.4</v>
      </c>
      <c r="C43" s="31">
        <v>250</v>
      </c>
      <c r="D43" s="24">
        <f t="shared" si="13"/>
        <v>208.33333333333334</v>
      </c>
      <c r="E43" s="47">
        <v>295</v>
      </c>
      <c r="F43" s="44">
        <f t="shared" si="10"/>
        <v>245.83333333333331</v>
      </c>
      <c r="G43" s="31">
        <f t="shared" si="14"/>
        <v>270</v>
      </c>
      <c r="H43" s="25">
        <f t="shared" si="15"/>
        <v>225</v>
      </c>
      <c r="I43" s="47">
        <f t="shared" si="16"/>
        <v>315</v>
      </c>
      <c r="J43" s="44">
        <f t="shared" si="11"/>
        <v>262.5</v>
      </c>
      <c r="K43" s="31">
        <f t="shared" si="17"/>
        <v>285</v>
      </c>
      <c r="L43" s="25">
        <f t="shared" si="18"/>
        <v>237.5</v>
      </c>
      <c r="M43" s="47">
        <f t="shared" si="19"/>
        <v>330</v>
      </c>
      <c r="N43" s="44">
        <f t="shared" si="12"/>
        <v>275</v>
      </c>
    </row>
    <row r="44" spans="1:14" ht="31.5" customHeight="1">
      <c r="A44" s="148"/>
      <c r="B44" s="23">
        <v>0.45</v>
      </c>
      <c r="C44" s="31">
        <v>265</v>
      </c>
      <c r="D44" s="24">
        <f t="shared" si="13"/>
        <v>220.83333333333331</v>
      </c>
      <c r="E44" s="47">
        <v>320</v>
      </c>
      <c r="F44" s="44">
        <f t="shared" si="10"/>
        <v>266.6666666666667</v>
      </c>
      <c r="G44" s="31">
        <f t="shared" si="14"/>
        <v>285</v>
      </c>
      <c r="H44" s="25">
        <f t="shared" si="15"/>
        <v>237.5</v>
      </c>
      <c r="I44" s="47">
        <f t="shared" si="16"/>
        <v>340</v>
      </c>
      <c r="J44" s="44">
        <f t="shared" si="11"/>
        <v>283.3333333333333</v>
      </c>
      <c r="K44" s="31">
        <f t="shared" si="17"/>
        <v>300</v>
      </c>
      <c r="L44" s="25">
        <f t="shared" si="18"/>
        <v>250</v>
      </c>
      <c r="M44" s="47">
        <f t="shared" si="19"/>
        <v>355</v>
      </c>
      <c r="N44" s="44">
        <f t="shared" si="12"/>
        <v>295.8333333333333</v>
      </c>
    </row>
    <row r="45" spans="1:14" ht="31.5" customHeight="1">
      <c r="A45" s="148"/>
      <c r="B45" s="23">
        <v>0.5</v>
      </c>
      <c r="C45" s="31">
        <v>295</v>
      </c>
      <c r="D45" s="24">
        <f t="shared" si="13"/>
        <v>245.83333333333331</v>
      </c>
      <c r="E45" s="47">
        <v>347</v>
      </c>
      <c r="F45" s="44">
        <f t="shared" si="10"/>
        <v>289.1666666666667</v>
      </c>
      <c r="G45" s="31">
        <f t="shared" si="14"/>
        <v>315</v>
      </c>
      <c r="H45" s="25">
        <f t="shared" si="15"/>
        <v>262.5</v>
      </c>
      <c r="I45" s="47">
        <f t="shared" si="16"/>
        <v>367</v>
      </c>
      <c r="J45" s="44">
        <f t="shared" si="11"/>
        <v>305.83333333333337</v>
      </c>
      <c r="K45" s="31">
        <f t="shared" si="17"/>
        <v>330</v>
      </c>
      <c r="L45" s="25">
        <f t="shared" si="18"/>
        <v>275</v>
      </c>
      <c r="M45" s="47">
        <f t="shared" si="19"/>
        <v>382</v>
      </c>
      <c r="N45" s="44">
        <f t="shared" si="12"/>
        <v>318.33333333333337</v>
      </c>
    </row>
    <row r="46" spans="1:14" ht="31.5" customHeight="1">
      <c r="A46" s="148"/>
      <c r="B46" s="23">
        <v>0.55</v>
      </c>
      <c r="C46" s="31">
        <v>320</v>
      </c>
      <c r="D46" s="24">
        <f t="shared" si="13"/>
        <v>266.6666666666667</v>
      </c>
      <c r="E46" s="47">
        <v>380</v>
      </c>
      <c r="F46" s="44">
        <f t="shared" si="10"/>
        <v>316.66666666666663</v>
      </c>
      <c r="G46" s="31">
        <f t="shared" si="14"/>
        <v>340</v>
      </c>
      <c r="H46" s="25">
        <f t="shared" si="15"/>
        <v>283.3333333333333</v>
      </c>
      <c r="I46" s="47">
        <f t="shared" si="16"/>
        <v>400</v>
      </c>
      <c r="J46" s="44">
        <f t="shared" si="11"/>
        <v>333.3333333333333</v>
      </c>
      <c r="K46" s="31">
        <f t="shared" si="17"/>
        <v>355</v>
      </c>
      <c r="L46" s="25">
        <f t="shared" si="18"/>
        <v>295.8333333333333</v>
      </c>
      <c r="M46" s="47">
        <f t="shared" si="19"/>
        <v>415</v>
      </c>
      <c r="N46" s="44">
        <f t="shared" si="12"/>
        <v>345.8333333333333</v>
      </c>
    </row>
    <row r="47" spans="1:14" ht="31.5" customHeight="1">
      <c r="A47" s="148"/>
      <c r="B47" s="23">
        <v>0.6</v>
      </c>
      <c r="C47" s="31">
        <v>345</v>
      </c>
      <c r="D47" s="24">
        <f t="shared" si="13"/>
        <v>287.5</v>
      </c>
      <c r="E47" s="47">
        <v>410</v>
      </c>
      <c r="F47" s="44">
        <f aca="true" t="shared" si="20" ref="F47:F54">E47/1200*1000</f>
        <v>341.6666666666667</v>
      </c>
      <c r="G47" s="31">
        <f t="shared" si="14"/>
        <v>365</v>
      </c>
      <c r="H47" s="25">
        <f t="shared" si="15"/>
        <v>304.16666666666663</v>
      </c>
      <c r="I47" s="47">
        <f t="shared" si="16"/>
        <v>430</v>
      </c>
      <c r="J47" s="44">
        <f aca="true" t="shared" si="21" ref="J47:J54">I47/1200*1000</f>
        <v>358.3333333333333</v>
      </c>
      <c r="K47" s="31">
        <f t="shared" si="17"/>
        <v>380</v>
      </c>
      <c r="L47" s="25">
        <f t="shared" si="18"/>
        <v>316.66666666666663</v>
      </c>
      <c r="M47" s="47">
        <f t="shared" si="19"/>
        <v>445</v>
      </c>
      <c r="N47" s="44">
        <f aca="true" t="shared" si="22" ref="N47:N54">M47/1200*1000</f>
        <v>370.83333333333337</v>
      </c>
    </row>
    <row r="48" spans="1:14" ht="31.5" customHeight="1">
      <c r="A48" s="148"/>
      <c r="B48" s="23">
        <v>0.65</v>
      </c>
      <c r="C48" s="31">
        <v>375</v>
      </c>
      <c r="D48" s="24">
        <f t="shared" si="13"/>
        <v>312.5</v>
      </c>
      <c r="E48" s="47">
        <v>440</v>
      </c>
      <c r="F48" s="44">
        <f t="shared" si="20"/>
        <v>366.66666666666663</v>
      </c>
      <c r="G48" s="31">
        <f t="shared" si="14"/>
        <v>395</v>
      </c>
      <c r="H48" s="25">
        <f t="shared" si="15"/>
        <v>329.1666666666667</v>
      </c>
      <c r="I48" s="47">
        <f t="shared" si="16"/>
        <v>460</v>
      </c>
      <c r="J48" s="44">
        <f t="shared" si="21"/>
        <v>383.33333333333337</v>
      </c>
      <c r="K48" s="31">
        <f t="shared" si="17"/>
        <v>410</v>
      </c>
      <c r="L48" s="25">
        <f t="shared" si="18"/>
        <v>341.6666666666667</v>
      </c>
      <c r="M48" s="47">
        <f t="shared" si="19"/>
        <v>475</v>
      </c>
      <c r="N48" s="44">
        <f t="shared" si="22"/>
        <v>395.8333333333333</v>
      </c>
    </row>
    <row r="49" spans="1:14" ht="31.5" customHeight="1" thickBot="1">
      <c r="A49" s="149"/>
      <c r="B49" s="27">
        <v>0.7</v>
      </c>
      <c r="C49" s="31">
        <v>400</v>
      </c>
      <c r="D49" s="28">
        <f t="shared" si="13"/>
        <v>333.3333333333333</v>
      </c>
      <c r="E49" s="47">
        <v>470</v>
      </c>
      <c r="F49" s="66">
        <f t="shared" si="20"/>
        <v>391.6666666666667</v>
      </c>
      <c r="G49" s="31">
        <f t="shared" si="14"/>
        <v>420</v>
      </c>
      <c r="H49" s="29">
        <f t="shared" si="15"/>
        <v>350</v>
      </c>
      <c r="I49" s="47">
        <f t="shared" si="16"/>
        <v>490</v>
      </c>
      <c r="J49" s="48">
        <f t="shared" si="21"/>
        <v>408.3333333333333</v>
      </c>
      <c r="K49" s="31">
        <f t="shared" si="17"/>
        <v>435</v>
      </c>
      <c r="L49" s="29">
        <f t="shared" si="18"/>
        <v>362.5</v>
      </c>
      <c r="M49" s="47">
        <f t="shared" si="19"/>
        <v>505</v>
      </c>
      <c r="N49" s="48">
        <f t="shared" si="22"/>
        <v>420.8333333333333</v>
      </c>
    </row>
    <row r="50" spans="1:14" s="70" customFormat="1" ht="31.5" customHeight="1" thickBot="1">
      <c r="A50" s="69" t="s">
        <v>23</v>
      </c>
      <c r="B50" s="38">
        <v>0.5</v>
      </c>
      <c r="C50" s="83" t="s">
        <v>11</v>
      </c>
      <c r="D50" s="73" t="s">
        <v>11</v>
      </c>
      <c r="E50" s="46">
        <v>460</v>
      </c>
      <c r="F50" s="77">
        <f t="shared" si="20"/>
        <v>383.33333333333337</v>
      </c>
      <c r="G50" s="73" t="s">
        <v>11</v>
      </c>
      <c r="H50" s="73" t="s">
        <v>11</v>
      </c>
      <c r="I50" s="46">
        <f aca="true" t="shared" si="23" ref="I50:I55">E50+20</f>
        <v>480</v>
      </c>
      <c r="J50" s="77">
        <f t="shared" si="21"/>
        <v>400</v>
      </c>
      <c r="K50" s="73" t="s">
        <v>11</v>
      </c>
      <c r="L50" s="78" t="s">
        <v>11</v>
      </c>
      <c r="M50" s="82">
        <f>I50+10</f>
        <v>490</v>
      </c>
      <c r="N50" s="77">
        <f t="shared" si="22"/>
        <v>408.3333333333333</v>
      </c>
    </row>
    <row r="51" spans="1:14" s="70" customFormat="1" ht="31.5" customHeight="1" thickBot="1">
      <c r="A51" s="71" t="s">
        <v>24</v>
      </c>
      <c r="B51" s="87">
        <v>0.5</v>
      </c>
      <c r="C51" s="84" t="s">
        <v>11</v>
      </c>
      <c r="D51" s="76" t="s">
        <v>11</v>
      </c>
      <c r="E51" s="46">
        <v>440</v>
      </c>
      <c r="F51" s="44">
        <f t="shared" si="20"/>
        <v>366.66666666666663</v>
      </c>
      <c r="G51" s="76" t="s">
        <v>11</v>
      </c>
      <c r="H51" s="76" t="s">
        <v>11</v>
      </c>
      <c r="I51" s="46">
        <f t="shared" si="23"/>
        <v>460</v>
      </c>
      <c r="J51" s="44">
        <f t="shared" si="21"/>
        <v>383.33333333333337</v>
      </c>
      <c r="K51" s="76" t="s">
        <v>11</v>
      </c>
      <c r="L51" s="79" t="s">
        <v>11</v>
      </c>
      <c r="M51" s="82">
        <f>I51+10</f>
        <v>470</v>
      </c>
      <c r="N51" s="44">
        <f t="shared" si="22"/>
        <v>391.6666666666667</v>
      </c>
    </row>
    <row r="52" spans="1:14" s="70" customFormat="1" ht="31.5" customHeight="1" thickBot="1">
      <c r="A52" s="71" t="s">
        <v>25</v>
      </c>
      <c r="B52" s="23">
        <v>0.45</v>
      </c>
      <c r="C52" s="85" t="s">
        <v>11</v>
      </c>
      <c r="D52" s="74" t="s">
        <v>11</v>
      </c>
      <c r="E52" s="46">
        <v>490</v>
      </c>
      <c r="F52" s="44">
        <f t="shared" si="20"/>
        <v>408.3333333333333</v>
      </c>
      <c r="G52" s="74" t="s">
        <v>11</v>
      </c>
      <c r="H52" s="74" t="s">
        <v>11</v>
      </c>
      <c r="I52" s="46">
        <f t="shared" si="23"/>
        <v>510</v>
      </c>
      <c r="J52" s="44">
        <f t="shared" si="21"/>
        <v>425</v>
      </c>
      <c r="K52" s="74" t="s">
        <v>11</v>
      </c>
      <c r="L52" s="80" t="s">
        <v>11</v>
      </c>
      <c r="M52" s="82">
        <f>I52+10</f>
        <v>520</v>
      </c>
      <c r="N52" s="44">
        <f t="shared" si="22"/>
        <v>433.33333333333337</v>
      </c>
    </row>
    <row r="53" spans="1:14" s="70" customFormat="1" ht="31.5" customHeight="1" thickBot="1">
      <c r="A53" s="109" t="s">
        <v>38</v>
      </c>
      <c r="B53" s="65">
        <v>0.45</v>
      </c>
      <c r="C53" s="106" t="s">
        <v>11</v>
      </c>
      <c r="D53" s="107" t="s">
        <v>11</v>
      </c>
      <c r="E53" s="46">
        <v>580</v>
      </c>
      <c r="F53" s="66">
        <f t="shared" si="20"/>
        <v>483.3333333333333</v>
      </c>
      <c r="G53" s="107" t="s">
        <v>11</v>
      </c>
      <c r="H53" s="107" t="s">
        <v>11</v>
      </c>
      <c r="I53" s="46">
        <f t="shared" si="23"/>
        <v>600</v>
      </c>
      <c r="J53" s="66">
        <f t="shared" si="21"/>
        <v>500</v>
      </c>
      <c r="K53" s="107" t="s">
        <v>11</v>
      </c>
      <c r="L53" s="108" t="s">
        <v>11</v>
      </c>
      <c r="M53" s="82">
        <f>I53+10</f>
        <v>610</v>
      </c>
      <c r="N53" s="66">
        <f t="shared" si="22"/>
        <v>508.3333333333333</v>
      </c>
    </row>
    <row r="54" spans="1:14" s="70" customFormat="1" ht="31.5" customHeight="1" thickBot="1">
      <c r="A54" s="72" t="s">
        <v>26</v>
      </c>
      <c r="B54" s="27">
        <v>0.45</v>
      </c>
      <c r="C54" s="86" t="s">
        <v>11</v>
      </c>
      <c r="D54" s="75" t="s">
        <v>11</v>
      </c>
      <c r="E54" s="46">
        <v>400</v>
      </c>
      <c r="F54" s="48">
        <f t="shared" si="20"/>
        <v>333.3333333333333</v>
      </c>
      <c r="G54" s="75" t="s">
        <v>11</v>
      </c>
      <c r="H54" s="75" t="s">
        <v>11</v>
      </c>
      <c r="I54" s="46">
        <f t="shared" si="23"/>
        <v>420</v>
      </c>
      <c r="J54" s="48">
        <f t="shared" si="21"/>
        <v>350</v>
      </c>
      <c r="K54" s="75" t="s">
        <v>11</v>
      </c>
      <c r="L54" s="81" t="s">
        <v>11</v>
      </c>
      <c r="M54" s="82">
        <f>I54+10</f>
        <v>430</v>
      </c>
      <c r="N54" s="48">
        <f t="shared" si="22"/>
        <v>358.3333333333333</v>
      </c>
    </row>
    <row r="55" spans="1:14" ht="31.5" customHeight="1" thickBot="1">
      <c r="A55" s="147" t="s">
        <v>28</v>
      </c>
      <c r="B55" s="19">
        <v>0.35</v>
      </c>
      <c r="C55" s="20">
        <v>220</v>
      </c>
      <c r="D55" s="21">
        <f aca="true" t="shared" si="24" ref="D55:D62">C55/1150*1000</f>
        <v>191.30434782608697</v>
      </c>
      <c r="E55" s="46">
        <v>265</v>
      </c>
      <c r="F55" s="50">
        <f aca="true" t="shared" si="25" ref="F55:F62">E55/1150*1000</f>
        <v>230.43478260869566</v>
      </c>
      <c r="G55" s="20">
        <f>C55+20</f>
        <v>240</v>
      </c>
      <c r="H55" s="33">
        <f aca="true" t="shared" si="26" ref="H55:H62">G55/1150*1000</f>
        <v>208.69565217391303</v>
      </c>
      <c r="I55" s="46">
        <f t="shared" si="23"/>
        <v>285</v>
      </c>
      <c r="J55" s="50">
        <f aca="true" t="shared" si="27" ref="J55:J62">I55/1150*1000</f>
        <v>247.82608695652175</v>
      </c>
      <c r="K55" s="34">
        <f>G55+15</f>
        <v>255</v>
      </c>
      <c r="L55" s="33">
        <f aca="true" t="shared" si="28" ref="L55:L62">K55/1150*1000</f>
        <v>221.7391304347826</v>
      </c>
      <c r="M55" s="46">
        <f>I55+15</f>
        <v>300</v>
      </c>
      <c r="N55" s="50">
        <f aca="true" t="shared" si="29" ref="N55:N62">M55/1150*1000</f>
        <v>260.8695652173913</v>
      </c>
    </row>
    <row r="56" spans="1:14" ht="31.5" customHeight="1" thickBot="1">
      <c r="A56" s="164"/>
      <c r="B56" s="23">
        <v>0.4</v>
      </c>
      <c r="C56" s="20">
        <v>250</v>
      </c>
      <c r="D56" s="24">
        <f t="shared" si="24"/>
        <v>217.3913043478261</v>
      </c>
      <c r="E56" s="46">
        <v>295</v>
      </c>
      <c r="F56" s="51">
        <f t="shared" si="25"/>
        <v>256.5217391304348</v>
      </c>
      <c r="G56" s="20">
        <f aca="true" t="shared" si="30" ref="G56:G62">C56+20</f>
        <v>270</v>
      </c>
      <c r="H56" s="25">
        <f t="shared" si="26"/>
        <v>234.7826086956522</v>
      </c>
      <c r="I56" s="46">
        <f aca="true" t="shared" si="31" ref="I56:I62">E56+20</f>
        <v>315</v>
      </c>
      <c r="J56" s="51">
        <f t="shared" si="27"/>
        <v>273.9130434782608</v>
      </c>
      <c r="K56" s="34">
        <f aca="true" t="shared" si="32" ref="K56:K70">G56+15</f>
        <v>285</v>
      </c>
      <c r="L56" s="25">
        <f t="shared" si="28"/>
        <v>247.82608695652175</v>
      </c>
      <c r="M56" s="46">
        <f aca="true" t="shared" si="33" ref="M56:M70">I56+15</f>
        <v>330</v>
      </c>
      <c r="N56" s="51">
        <f t="shared" si="29"/>
        <v>286.95652173913044</v>
      </c>
    </row>
    <row r="57" spans="1:14" ht="31.5" customHeight="1" thickBot="1">
      <c r="A57" s="164"/>
      <c r="B57" s="23">
        <v>0.45</v>
      </c>
      <c r="C57" s="20">
        <v>265</v>
      </c>
      <c r="D57" s="24">
        <f t="shared" si="24"/>
        <v>230.43478260869566</v>
      </c>
      <c r="E57" s="46">
        <v>320</v>
      </c>
      <c r="F57" s="51">
        <f t="shared" si="25"/>
        <v>278.2608695652174</v>
      </c>
      <c r="G57" s="20">
        <f t="shared" si="30"/>
        <v>285</v>
      </c>
      <c r="H57" s="25">
        <f t="shared" si="26"/>
        <v>247.82608695652175</v>
      </c>
      <c r="I57" s="46">
        <f t="shared" si="31"/>
        <v>340</v>
      </c>
      <c r="J57" s="51">
        <f t="shared" si="27"/>
        <v>295.6521739130435</v>
      </c>
      <c r="K57" s="34">
        <f t="shared" si="32"/>
        <v>300</v>
      </c>
      <c r="L57" s="25">
        <f t="shared" si="28"/>
        <v>260.8695652173913</v>
      </c>
      <c r="M57" s="46">
        <f t="shared" si="33"/>
        <v>355</v>
      </c>
      <c r="N57" s="51">
        <f t="shared" si="29"/>
        <v>308.69565217391306</v>
      </c>
    </row>
    <row r="58" spans="1:14" ht="31.5" customHeight="1" thickBot="1">
      <c r="A58" s="164"/>
      <c r="B58" s="23">
        <v>0.5</v>
      </c>
      <c r="C58" s="20">
        <v>295</v>
      </c>
      <c r="D58" s="24">
        <f t="shared" si="24"/>
        <v>256.5217391304348</v>
      </c>
      <c r="E58" s="46">
        <v>347</v>
      </c>
      <c r="F58" s="51">
        <f t="shared" si="25"/>
        <v>301.7391304347826</v>
      </c>
      <c r="G58" s="20">
        <f t="shared" si="30"/>
        <v>315</v>
      </c>
      <c r="H58" s="25">
        <f t="shared" si="26"/>
        <v>273.9130434782608</v>
      </c>
      <c r="I58" s="46">
        <f t="shared" si="31"/>
        <v>367</v>
      </c>
      <c r="J58" s="51">
        <f t="shared" si="27"/>
        <v>319.13043478260875</v>
      </c>
      <c r="K58" s="34">
        <f t="shared" si="32"/>
        <v>330</v>
      </c>
      <c r="L58" s="25">
        <f t="shared" si="28"/>
        <v>286.95652173913044</v>
      </c>
      <c r="M58" s="46">
        <f t="shared" si="33"/>
        <v>382</v>
      </c>
      <c r="N58" s="51">
        <f t="shared" si="29"/>
        <v>332.17391304347825</v>
      </c>
    </row>
    <row r="59" spans="1:14" ht="31.5" customHeight="1" thickBot="1">
      <c r="A59" s="164"/>
      <c r="B59" s="23">
        <v>0.55</v>
      </c>
      <c r="C59" s="20">
        <v>320</v>
      </c>
      <c r="D59" s="24">
        <f t="shared" si="24"/>
        <v>278.2608695652174</v>
      </c>
      <c r="E59" s="46">
        <v>380</v>
      </c>
      <c r="F59" s="51">
        <f t="shared" si="25"/>
        <v>330.4347826086956</v>
      </c>
      <c r="G59" s="20">
        <f t="shared" si="30"/>
        <v>340</v>
      </c>
      <c r="H59" s="25">
        <f t="shared" si="26"/>
        <v>295.6521739130435</v>
      </c>
      <c r="I59" s="46">
        <f t="shared" si="31"/>
        <v>400</v>
      </c>
      <c r="J59" s="51">
        <f t="shared" si="27"/>
        <v>347.82608695652175</v>
      </c>
      <c r="K59" s="34">
        <f t="shared" si="32"/>
        <v>355</v>
      </c>
      <c r="L59" s="25">
        <f t="shared" si="28"/>
        <v>308.69565217391306</v>
      </c>
      <c r="M59" s="46">
        <f t="shared" si="33"/>
        <v>415</v>
      </c>
      <c r="N59" s="51">
        <f t="shared" si="29"/>
        <v>360.8695652173913</v>
      </c>
    </row>
    <row r="60" spans="1:14" ht="31.5" customHeight="1" thickBot="1">
      <c r="A60" s="164"/>
      <c r="B60" s="23">
        <v>0.6</v>
      </c>
      <c r="C60" s="20">
        <v>345</v>
      </c>
      <c r="D60" s="24">
        <f t="shared" si="24"/>
        <v>300</v>
      </c>
      <c r="E60" s="46">
        <v>410</v>
      </c>
      <c r="F60" s="51">
        <f t="shared" si="25"/>
        <v>356.52173913043475</v>
      </c>
      <c r="G60" s="20">
        <f t="shared" si="30"/>
        <v>365</v>
      </c>
      <c r="H60" s="25">
        <f t="shared" si="26"/>
        <v>317.39130434782606</v>
      </c>
      <c r="I60" s="46">
        <f t="shared" si="31"/>
        <v>430</v>
      </c>
      <c r="J60" s="51">
        <f t="shared" si="27"/>
        <v>373.9130434782609</v>
      </c>
      <c r="K60" s="34">
        <f t="shared" si="32"/>
        <v>380</v>
      </c>
      <c r="L60" s="25">
        <f t="shared" si="28"/>
        <v>330.4347826086956</v>
      </c>
      <c r="M60" s="46">
        <f t="shared" si="33"/>
        <v>445</v>
      </c>
      <c r="N60" s="51">
        <f t="shared" si="29"/>
        <v>386.95652173913044</v>
      </c>
    </row>
    <row r="61" spans="1:14" ht="31.5" customHeight="1" thickBot="1">
      <c r="A61" s="164"/>
      <c r="B61" s="23">
        <v>0.65</v>
      </c>
      <c r="C61" s="20">
        <v>375</v>
      </c>
      <c r="D61" s="24">
        <f t="shared" si="24"/>
        <v>326.0869565217391</v>
      </c>
      <c r="E61" s="46">
        <v>440</v>
      </c>
      <c r="F61" s="51">
        <f t="shared" si="25"/>
        <v>382.60869565217394</v>
      </c>
      <c r="G61" s="20">
        <f t="shared" si="30"/>
        <v>395</v>
      </c>
      <c r="H61" s="25">
        <f t="shared" si="26"/>
        <v>343.47826086956525</v>
      </c>
      <c r="I61" s="46">
        <f t="shared" si="31"/>
        <v>460</v>
      </c>
      <c r="J61" s="51">
        <f t="shared" si="27"/>
        <v>400</v>
      </c>
      <c r="K61" s="34">
        <f t="shared" si="32"/>
        <v>410</v>
      </c>
      <c r="L61" s="25">
        <f t="shared" si="28"/>
        <v>356.52173913043475</v>
      </c>
      <c r="M61" s="46">
        <f t="shared" si="33"/>
        <v>475</v>
      </c>
      <c r="N61" s="51">
        <f t="shared" si="29"/>
        <v>413.04347826086956</v>
      </c>
    </row>
    <row r="62" spans="1:18" ht="31.5" customHeight="1" thickBot="1">
      <c r="A62" s="165"/>
      <c r="B62" s="27">
        <v>0.7</v>
      </c>
      <c r="C62" s="20">
        <v>400</v>
      </c>
      <c r="D62" s="28">
        <f t="shared" si="24"/>
        <v>347.82608695652175</v>
      </c>
      <c r="E62" s="46">
        <v>470</v>
      </c>
      <c r="F62" s="52">
        <f t="shared" si="25"/>
        <v>408.69565217391306</v>
      </c>
      <c r="G62" s="20">
        <f t="shared" si="30"/>
        <v>420</v>
      </c>
      <c r="H62" s="29">
        <f t="shared" si="26"/>
        <v>365.2173913043478</v>
      </c>
      <c r="I62" s="46">
        <f t="shared" si="31"/>
        <v>490</v>
      </c>
      <c r="J62" s="52">
        <f t="shared" si="27"/>
        <v>426.0869565217391</v>
      </c>
      <c r="K62" s="34">
        <f t="shared" si="32"/>
        <v>435</v>
      </c>
      <c r="L62" s="29">
        <f t="shared" si="28"/>
        <v>378.2608695652174</v>
      </c>
      <c r="M62" s="46">
        <f t="shared" si="33"/>
        <v>505</v>
      </c>
      <c r="N62" s="52">
        <f t="shared" si="29"/>
        <v>439.1304347826087</v>
      </c>
      <c r="R62" s="35"/>
    </row>
    <row r="63" spans="1:14" ht="31.5" customHeight="1" thickBot="1">
      <c r="A63" s="131" t="s">
        <v>12</v>
      </c>
      <c r="B63" s="19">
        <v>0.35</v>
      </c>
      <c r="C63" s="20">
        <v>220</v>
      </c>
      <c r="D63" s="36">
        <f>C63/1051*1000</f>
        <v>209.32445290199811</v>
      </c>
      <c r="E63" s="46">
        <v>265</v>
      </c>
      <c r="F63" s="50">
        <f aca="true" t="shared" si="34" ref="F63:F70">E63/1051*1000</f>
        <v>252.1408182683159</v>
      </c>
      <c r="G63" s="20">
        <f>C63+20</f>
        <v>240</v>
      </c>
      <c r="H63" s="33">
        <f>G63/1051*1000</f>
        <v>228.35394862036156</v>
      </c>
      <c r="I63" s="46">
        <f>E63+20</f>
        <v>285</v>
      </c>
      <c r="J63" s="50">
        <f aca="true" t="shared" si="35" ref="J63:J70">I63/1051*1000</f>
        <v>271.17031398667933</v>
      </c>
      <c r="K63" s="34">
        <f t="shared" si="32"/>
        <v>255</v>
      </c>
      <c r="L63" s="21">
        <f>K63/1051*1000</f>
        <v>242.62607040913417</v>
      </c>
      <c r="M63" s="46">
        <f t="shared" si="33"/>
        <v>300</v>
      </c>
      <c r="N63" s="50">
        <f aca="true" t="shared" si="36" ref="N63:N70">M63/1051*1000</f>
        <v>285.442435775452</v>
      </c>
    </row>
    <row r="64" spans="1:14" ht="31.5" customHeight="1" thickBot="1">
      <c r="A64" s="132"/>
      <c r="B64" s="23">
        <v>0.4</v>
      </c>
      <c r="C64" s="20">
        <v>250</v>
      </c>
      <c r="D64" s="37">
        <f>C64/1051*1000</f>
        <v>237.86869647954327</v>
      </c>
      <c r="E64" s="46">
        <v>295</v>
      </c>
      <c r="F64" s="51">
        <f t="shared" si="34"/>
        <v>280.68506184586107</v>
      </c>
      <c r="G64" s="20">
        <f aca="true" t="shared" si="37" ref="G64:G70">C64+20</f>
        <v>270</v>
      </c>
      <c r="H64" s="25">
        <f aca="true" t="shared" si="38" ref="H64:H70">G64/1051*1000</f>
        <v>256.8981921979068</v>
      </c>
      <c r="I64" s="46">
        <f aca="true" t="shared" si="39" ref="I64:I70">E64+20</f>
        <v>315</v>
      </c>
      <c r="J64" s="51">
        <f t="shared" si="35"/>
        <v>299.71455756422455</v>
      </c>
      <c r="K64" s="34">
        <f t="shared" si="32"/>
        <v>285</v>
      </c>
      <c r="L64" s="24">
        <f aca="true" t="shared" si="40" ref="L64:L70">K64/1051*1000</f>
        <v>271.17031398667933</v>
      </c>
      <c r="M64" s="46">
        <f t="shared" si="33"/>
        <v>330</v>
      </c>
      <c r="N64" s="51">
        <f t="shared" si="36"/>
        <v>313.9866793529971</v>
      </c>
    </row>
    <row r="65" spans="1:14" ht="31.5" customHeight="1" thickBot="1">
      <c r="A65" s="132"/>
      <c r="B65" s="23">
        <v>0.45</v>
      </c>
      <c r="C65" s="20">
        <v>265</v>
      </c>
      <c r="D65" s="37">
        <f aca="true" t="shared" si="41" ref="D65:D70">C65/1051*1000</f>
        <v>252.1408182683159</v>
      </c>
      <c r="E65" s="46">
        <v>320</v>
      </c>
      <c r="F65" s="51">
        <f t="shared" si="34"/>
        <v>304.4719314938154</v>
      </c>
      <c r="G65" s="20">
        <f t="shared" si="37"/>
        <v>285</v>
      </c>
      <c r="H65" s="25">
        <f t="shared" si="38"/>
        <v>271.17031398667933</v>
      </c>
      <c r="I65" s="46">
        <f t="shared" si="39"/>
        <v>340</v>
      </c>
      <c r="J65" s="51">
        <f t="shared" si="35"/>
        <v>323.5014272121789</v>
      </c>
      <c r="K65" s="34">
        <f t="shared" si="32"/>
        <v>300</v>
      </c>
      <c r="L65" s="24">
        <f t="shared" si="40"/>
        <v>285.442435775452</v>
      </c>
      <c r="M65" s="46">
        <f t="shared" si="33"/>
        <v>355</v>
      </c>
      <c r="N65" s="51">
        <f t="shared" si="36"/>
        <v>337.77354900095145</v>
      </c>
    </row>
    <row r="66" spans="1:14" ht="31.5" customHeight="1" thickBot="1">
      <c r="A66" s="132"/>
      <c r="B66" s="23">
        <v>0.5</v>
      </c>
      <c r="C66" s="20">
        <v>295</v>
      </c>
      <c r="D66" s="37">
        <f t="shared" si="41"/>
        <v>280.68506184586107</v>
      </c>
      <c r="E66" s="46">
        <v>347</v>
      </c>
      <c r="F66" s="51">
        <f t="shared" si="34"/>
        <v>330.16175071360607</v>
      </c>
      <c r="G66" s="20">
        <f t="shared" si="37"/>
        <v>315</v>
      </c>
      <c r="H66" s="25">
        <f t="shared" si="38"/>
        <v>299.71455756422455</v>
      </c>
      <c r="I66" s="46">
        <f t="shared" si="39"/>
        <v>367</v>
      </c>
      <c r="J66" s="51">
        <f t="shared" si="35"/>
        <v>349.19124643196955</v>
      </c>
      <c r="K66" s="34">
        <f t="shared" si="32"/>
        <v>330</v>
      </c>
      <c r="L66" s="24">
        <f t="shared" si="40"/>
        <v>313.9866793529971</v>
      </c>
      <c r="M66" s="46">
        <f t="shared" si="33"/>
        <v>382</v>
      </c>
      <c r="N66" s="51">
        <f t="shared" si="36"/>
        <v>363.46336822074215</v>
      </c>
    </row>
    <row r="67" spans="1:14" ht="31.5" customHeight="1" thickBot="1">
      <c r="A67" s="132"/>
      <c r="B67" s="23">
        <v>0.55</v>
      </c>
      <c r="C67" s="20">
        <v>320</v>
      </c>
      <c r="D67" s="37">
        <f t="shared" si="41"/>
        <v>304.4719314938154</v>
      </c>
      <c r="E67" s="46">
        <v>380</v>
      </c>
      <c r="F67" s="51">
        <f t="shared" si="34"/>
        <v>361.5604186489058</v>
      </c>
      <c r="G67" s="20">
        <f t="shared" si="37"/>
        <v>340</v>
      </c>
      <c r="H67" s="25">
        <f t="shared" si="38"/>
        <v>323.5014272121789</v>
      </c>
      <c r="I67" s="46">
        <f t="shared" si="39"/>
        <v>400</v>
      </c>
      <c r="J67" s="51">
        <f t="shared" si="35"/>
        <v>380.5899143672692</v>
      </c>
      <c r="K67" s="34">
        <f t="shared" si="32"/>
        <v>355</v>
      </c>
      <c r="L67" s="24">
        <f t="shared" si="40"/>
        <v>337.77354900095145</v>
      </c>
      <c r="M67" s="46">
        <f t="shared" si="33"/>
        <v>415</v>
      </c>
      <c r="N67" s="51">
        <f t="shared" si="36"/>
        <v>394.8620361560419</v>
      </c>
    </row>
    <row r="68" spans="1:14" ht="31.5" customHeight="1" thickBot="1">
      <c r="A68" s="132"/>
      <c r="B68" s="23">
        <v>0.6</v>
      </c>
      <c r="C68" s="20">
        <v>345</v>
      </c>
      <c r="D68" s="37">
        <f t="shared" si="41"/>
        <v>328.25880114176977</v>
      </c>
      <c r="E68" s="46">
        <v>410</v>
      </c>
      <c r="F68" s="51">
        <f t="shared" si="34"/>
        <v>390.104662226451</v>
      </c>
      <c r="G68" s="20">
        <f t="shared" si="37"/>
        <v>365</v>
      </c>
      <c r="H68" s="25">
        <f t="shared" si="38"/>
        <v>347.2882968601332</v>
      </c>
      <c r="I68" s="46">
        <f t="shared" si="39"/>
        <v>430</v>
      </c>
      <c r="J68" s="51">
        <f t="shared" si="35"/>
        <v>409.13415794481443</v>
      </c>
      <c r="K68" s="34">
        <f t="shared" si="32"/>
        <v>380</v>
      </c>
      <c r="L68" s="24">
        <f t="shared" si="40"/>
        <v>361.5604186489058</v>
      </c>
      <c r="M68" s="46">
        <f t="shared" si="33"/>
        <v>445</v>
      </c>
      <c r="N68" s="51">
        <f t="shared" si="36"/>
        <v>423.4062797335871</v>
      </c>
    </row>
    <row r="69" spans="1:14" ht="31.5" customHeight="1" thickBot="1">
      <c r="A69" s="132"/>
      <c r="B69" s="23">
        <v>0.65</v>
      </c>
      <c r="C69" s="20">
        <v>375</v>
      </c>
      <c r="D69" s="37">
        <f t="shared" si="41"/>
        <v>356.803044719315</v>
      </c>
      <c r="E69" s="46">
        <v>440</v>
      </c>
      <c r="F69" s="51">
        <f t="shared" si="34"/>
        <v>418.64890580399623</v>
      </c>
      <c r="G69" s="20">
        <f t="shared" si="37"/>
        <v>395</v>
      </c>
      <c r="H69" s="25">
        <f t="shared" si="38"/>
        <v>375.8325404376784</v>
      </c>
      <c r="I69" s="46">
        <f t="shared" si="39"/>
        <v>460</v>
      </c>
      <c r="J69" s="51">
        <f t="shared" si="35"/>
        <v>437.67840152235965</v>
      </c>
      <c r="K69" s="34">
        <f t="shared" si="32"/>
        <v>410</v>
      </c>
      <c r="L69" s="24">
        <f t="shared" si="40"/>
        <v>390.104662226451</v>
      </c>
      <c r="M69" s="46">
        <f t="shared" si="33"/>
        <v>475</v>
      </c>
      <c r="N69" s="51">
        <f t="shared" si="36"/>
        <v>451.95052331113226</v>
      </c>
    </row>
    <row r="70" spans="1:14" ht="31.5" customHeight="1" thickBot="1">
      <c r="A70" s="133"/>
      <c r="B70" s="27">
        <v>0.7</v>
      </c>
      <c r="C70" s="20">
        <v>400</v>
      </c>
      <c r="D70" s="39">
        <f t="shared" si="41"/>
        <v>380.5899143672692</v>
      </c>
      <c r="E70" s="46">
        <v>470</v>
      </c>
      <c r="F70" s="52">
        <f t="shared" si="34"/>
        <v>447.1931493815414</v>
      </c>
      <c r="G70" s="20">
        <f t="shared" si="37"/>
        <v>420</v>
      </c>
      <c r="H70" s="29">
        <f t="shared" si="38"/>
        <v>399.61941008563275</v>
      </c>
      <c r="I70" s="46">
        <f t="shared" si="39"/>
        <v>490</v>
      </c>
      <c r="J70" s="52">
        <f t="shared" si="35"/>
        <v>466.22264509990487</v>
      </c>
      <c r="K70" s="34">
        <f t="shared" si="32"/>
        <v>435</v>
      </c>
      <c r="L70" s="28">
        <f t="shared" si="40"/>
        <v>413.8915318744053</v>
      </c>
      <c r="M70" s="46">
        <f t="shared" si="33"/>
        <v>505</v>
      </c>
      <c r="N70" s="52">
        <f t="shared" si="36"/>
        <v>480.4947668886774</v>
      </c>
    </row>
    <row r="71" spans="1:14" ht="30" customHeight="1">
      <c r="A71" s="1"/>
      <c r="B71" s="2"/>
      <c r="C71" s="120" t="s">
        <v>18</v>
      </c>
      <c r="D71" s="121"/>
      <c r="E71" s="121"/>
      <c r="F71" s="121"/>
      <c r="G71" s="121"/>
      <c r="H71" s="121"/>
      <c r="I71" s="121"/>
      <c r="J71" s="121"/>
      <c r="K71" s="115" t="s">
        <v>0</v>
      </c>
      <c r="L71" s="115"/>
      <c r="M71" s="115"/>
      <c r="N71" s="115"/>
    </row>
    <row r="72" spans="1:14" ht="30" customHeight="1">
      <c r="A72" s="4"/>
      <c r="B72" s="5"/>
      <c r="C72" s="122"/>
      <c r="D72" s="122"/>
      <c r="E72" s="122"/>
      <c r="F72" s="122"/>
      <c r="G72" s="122"/>
      <c r="H72" s="122"/>
      <c r="I72" s="122"/>
      <c r="J72" s="122"/>
      <c r="K72" s="115" t="s">
        <v>17</v>
      </c>
      <c r="L72" s="123"/>
      <c r="M72" s="123"/>
      <c r="N72" s="123"/>
    </row>
    <row r="73" spans="1:14" ht="30" customHeight="1">
      <c r="A73" s="6"/>
      <c r="B73" s="7"/>
      <c r="C73" s="124" t="s">
        <v>36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</row>
    <row r="74" spans="1:14" ht="30" customHeight="1">
      <c r="A74" s="8"/>
      <c r="B74" s="9"/>
      <c r="C74" s="10"/>
      <c r="D74" s="11"/>
      <c r="E74" s="12"/>
      <c r="F74" s="116" t="s">
        <v>1</v>
      </c>
      <c r="G74" s="117"/>
      <c r="H74" s="12"/>
      <c r="I74" s="12"/>
      <c r="J74" s="12"/>
      <c r="K74" s="12"/>
      <c r="L74" s="12"/>
      <c r="M74" s="12"/>
      <c r="N74" s="12"/>
    </row>
    <row r="75" spans="1:14" ht="30" customHeight="1">
      <c r="A75" s="13"/>
      <c r="B75" s="11"/>
      <c r="C75" s="118" t="s">
        <v>30</v>
      </c>
      <c r="D75" s="119"/>
      <c r="E75" s="119"/>
      <c r="F75" s="119"/>
      <c r="G75" s="119"/>
      <c r="H75" s="119"/>
      <c r="I75" s="119"/>
      <c r="J75" s="119"/>
      <c r="K75" s="119"/>
      <c r="L75" s="14"/>
      <c r="M75" s="14"/>
      <c r="N75" s="14"/>
    </row>
    <row r="76" spans="1:14" ht="30" customHeight="1">
      <c r="A76" s="15" t="s">
        <v>2</v>
      </c>
      <c r="B76" s="11"/>
      <c r="C76" s="126" t="s">
        <v>19</v>
      </c>
      <c r="D76" s="127"/>
      <c r="E76" s="127"/>
      <c r="F76" s="127"/>
      <c r="G76" s="127"/>
      <c r="H76" s="127"/>
      <c r="I76" s="127"/>
      <c r="J76" s="127"/>
      <c r="K76" s="16"/>
      <c r="L76" s="14"/>
      <c r="M76" s="113" t="s">
        <v>3</v>
      </c>
      <c r="N76" s="114"/>
    </row>
    <row r="77" spans="1:14" ht="30" customHeight="1" thickBot="1">
      <c r="A77" s="17"/>
      <c r="B77" s="18"/>
      <c r="C77" s="146"/>
      <c r="D77" s="146"/>
      <c r="E77" s="146"/>
      <c r="F77" s="146"/>
      <c r="G77" s="146"/>
      <c r="H77" s="146"/>
      <c r="I77" s="146"/>
      <c r="J77" s="146"/>
      <c r="K77" s="18"/>
      <c r="L77" s="18"/>
      <c r="M77" s="18"/>
      <c r="N77" s="18"/>
    </row>
    <row r="78" spans="1:14" s="56" customFormat="1" ht="30.75" customHeight="1" thickBot="1">
      <c r="A78" s="143" t="s">
        <v>4</v>
      </c>
      <c r="B78" s="134" t="s">
        <v>5</v>
      </c>
      <c r="C78" s="157" t="s">
        <v>39</v>
      </c>
      <c r="D78" s="158"/>
      <c r="E78" s="158"/>
      <c r="F78" s="159"/>
      <c r="G78" s="160" t="s">
        <v>40</v>
      </c>
      <c r="H78" s="158"/>
      <c r="I78" s="158"/>
      <c r="J78" s="161"/>
      <c r="K78" s="157" t="s">
        <v>41</v>
      </c>
      <c r="L78" s="158"/>
      <c r="M78" s="158"/>
      <c r="N78" s="161"/>
    </row>
    <row r="79" spans="1:14" s="56" customFormat="1" ht="30.75" customHeight="1" thickBot="1">
      <c r="A79" s="144"/>
      <c r="B79" s="135"/>
      <c r="C79" s="150" t="s">
        <v>15</v>
      </c>
      <c r="D79" s="151"/>
      <c r="E79" s="150" t="s">
        <v>16</v>
      </c>
      <c r="F79" s="151"/>
      <c r="G79" s="150" t="s">
        <v>15</v>
      </c>
      <c r="H79" s="153"/>
      <c r="I79" s="150" t="s">
        <v>16</v>
      </c>
      <c r="J79" s="151"/>
      <c r="K79" s="152" t="s">
        <v>15</v>
      </c>
      <c r="L79" s="153"/>
      <c r="M79" s="150" t="s">
        <v>16</v>
      </c>
      <c r="N79" s="151"/>
    </row>
    <row r="80" spans="1:14" s="56" customFormat="1" ht="30.75" customHeight="1" thickBot="1">
      <c r="A80" s="145"/>
      <c r="B80" s="136"/>
      <c r="C80" s="89" t="s">
        <v>9</v>
      </c>
      <c r="D80" s="90" t="s">
        <v>21</v>
      </c>
      <c r="E80" s="91" t="s">
        <v>9</v>
      </c>
      <c r="F80" s="92" t="s">
        <v>21</v>
      </c>
      <c r="G80" s="89" t="s">
        <v>9</v>
      </c>
      <c r="H80" s="93" t="s">
        <v>21</v>
      </c>
      <c r="I80" s="91" t="s">
        <v>9</v>
      </c>
      <c r="J80" s="92" t="s">
        <v>21</v>
      </c>
      <c r="K80" s="94" t="s">
        <v>9</v>
      </c>
      <c r="L80" s="93" t="s">
        <v>21</v>
      </c>
      <c r="M80" s="92" t="s">
        <v>9</v>
      </c>
      <c r="N80" s="95" t="s">
        <v>21</v>
      </c>
    </row>
    <row r="81" spans="1:14" ht="36" customHeight="1" thickBot="1">
      <c r="A81" s="147" t="s">
        <v>13</v>
      </c>
      <c r="B81" s="38">
        <v>0.4</v>
      </c>
      <c r="C81" s="20">
        <v>250</v>
      </c>
      <c r="D81" s="21">
        <f>C81/1060*1000</f>
        <v>235.8490566037736</v>
      </c>
      <c r="E81" s="46">
        <v>295</v>
      </c>
      <c r="F81" s="50">
        <f aca="true" t="shared" si="42" ref="F81:F89">E81/1060*1000</f>
        <v>278.3018867924528</v>
      </c>
      <c r="G81" s="20">
        <f>C81+20</f>
        <v>270</v>
      </c>
      <c r="H81" s="21">
        <f>G81/1060*1000</f>
        <v>254.71698113207546</v>
      </c>
      <c r="I81" s="46">
        <f>E81+20</f>
        <v>315</v>
      </c>
      <c r="J81" s="50">
        <f aca="true" t="shared" si="43" ref="J81:J89">I81/1060*1000</f>
        <v>297.1698113207547</v>
      </c>
      <c r="K81" s="20">
        <f>G81+15</f>
        <v>285</v>
      </c>
      <c r="L81" s="21">
        <f>K81/1060*1000</f>
        <v>268.8679245283019</v>
      </c>
      <c r="M81" s="46">
        <f>I81+15</f>
        <v>330</v>
      </c>
      <c r="N81" s="50">
        <f aca="true" t="shared" si="44" ref="N81:N89">M81/1060*1000</f>
        <v>311.3207547169811</v>
      </c>
    </row>
    <row r="82" spans="1:14" ht="36" customHeight="1" thickBot="1">
      <c r="A82" s="148"/>
      <c r="B82" s="23">
        <v>0.45</v>
      </c>
      <c r="C82" s="20">
        <v>265</v>
      </c>
      <c r="D82" s="24">
        <f>C82/1060*1000</f>
        <v>250</v>
      </c>
      <c r="E82" s="46">
        <v>320</v>
      </c>
      <c r="F82" s="51">
        <f t="shared" si="42"/>
        <v>301.88679245283015</v>
      </c>
      <c r="G82" s="20">
        <f aca="true" t="shared" si="45" ref="G82:G89">C82+20</f>
        <v>285</v>
      </c>
      <c r="H82" s="24">
        <f>G82/1060*1000</f>
        <v>268.8679245283019</v>
      </c>
      <c r="I82" s="46">
        <f aca="true" t="shared" si="46" ref="I82:I89">E82+20</f>
        <v>340</v>
      </c>
      <c r="J82" s="51">
        <f t="shared" si="43"/>
        <v>320.75471698113205</v>
      </c>
      <c r="K82" s="20">
        <f aca="true" t="shared" si="47" ref="K82:K106">G82+15</f>
        <v>300</v>
      </c>
      <c r="L82" s="24">
        <f>K82/1060*1000</f>
        <v>283.0188679245283</v>
      </c>
      <c r="M82" s="46">
        <f aca="true" t="shared" si="48" ref="M82:M106">I82+15</f>
        <v>355</v>
      </c>
      <c r="N82" s="51">
        <f t="shared" si="44"/>
        <v>334.90566037735846</v>
      </c>
    </row>
    <row r="83" spans="1:14" ht="36" customHeight="1" thickBot="1">
      <c r="A83" s="148"/>
      <c r="B83" s="23">
        <v>0.5</v>
      </c>
      <c r="C83" s="20">
        <v>295</v>
      </c>
      <c r="D83" s="24">
        <f aca="true" t="shared" si="49" ref="D83:D89">C83/1060*1000</f>
        <v>278.3018867924528</v>
      </c>
      <c r="E83" s="46">
        <v>347</v>
      </c>
      <c r="F83" s="51">
        <f t="shared" si="42"/>
        <v>327.35849056603774</v>
      </c>
      <c r="G83" s="20">
        <f t="shared" si="45"/>
        <v>315</v>
      </c>
      <c r="H83" s="24">
        <f aca="true" t="shared" si="50" ref="H83:H89">G83/1060*1000</f>
        <v>297.1698113207547</v>
      </c>
      <c r="I83" s="46">
        <f t="shared" si="46"/>
        <v>367</v>
      </c>
      <c r="J83" s="51">
        <f t="shared" si="43"/>
        <v>346.2264150943396</v>
      </c>
      <c r="K83" s="20">
        <f t="shared" si="47"/>
        <v>330</v>
      </c>
      <c r="L83" s="24">
        <f aca="true" t="shared" si="51" ref="L83:L89">K83/1060*1000</f>
        <v>311.3207547169811</v>
      </c>
      <c r="M83" s="46">
        <f t="shared" si="48"/>
        <v>382</v>
      </c>
      <c r="N83" s="51">
        <f t="shared" si="44"/>
        <v>360.377358490566</v>
      </c>
    </row>
    <row r="84" spans="1:14" ht="36" customHeight="1" thickBot="1">
      <c r="A84" s="148"/>
      <c r="B84" s="23">
        <v>0.55</v>
      </c>
      <c r="C84" s="20">
        <v>320</v>
      </c>
      <c r="D84" s="24">
        <f t="shared" si="49"/>
        <v>301.88679245283015</v>
      </c>
      <c r="E84" s="46">
        <v>380</v>
      </c>
      <c r="F84" s="51">
        <f t="shared" si="42"/>
        <v>358.49056603773585</v>
      </c>
      <c r="G84" s="20">
        <f t="shared" si="45"/>
        <v>340</v>
      </c>
      <c r="H84" s="24">
        <f t="shared" si="50"/>
        <v>320.75471698113205</v>
      </c>
      <c r="I84" s="46">
        <f t="shared" si="46"/>
        <v>400</v>
      </c>
      <c r="J84" s="51">
        <f t="shared" si="43"/>
        <v>377.35849056603774</v>
      </c>
      <c r="K84" s="20">
        <f t="shared" si="47"/>
        <v>355</v>
      </c>
      <c r="L84" s="24">
        <f t="shared" si="51"/>
        <v>334.90566037735846</v>
      </c>
      <c r="M84" s="46">
        <f t="shared" si="48"/>
        <v>415</v>
      </c>
      <c r="N84" s="51">
        <f t="shared" si="44"/>
        <v>391.50943396226415</v>
      </c>
    </row>
    <row r="85" spans="1:14" ht="36" customHeight="1" thickBot="1">
      <c r="A85" s="148"/>
      <c r="B85" s="23">
        <v>0.6</v>
      </c>
      <c r="C85" s="20">
        <v>345</v>
      </c>
      <c r="D85" s="24">
        <f t="shared" si="49"/>
        <v>325.47169811320754</v>
      </c>
      <c r="E85" s="46">
        <v>410</v>
      </c>
      <c r="F85" s="51">
        <f t="shared" si="42"/>
        <v>386.7924528301887</v>
      </c>
      <c r="G85" s="20">
        <f t="shared" si="45"/>
        <v>365</v>
      </c>
      <c r="H85" s="24">
        <f t="shared" si="50"/>
        <v>344.33962264150944</v>
      </c>
      <c r="I85" s="46">
        <f t="shared" si="46"/>
        <v>430</v>
      </c>
      <c r="J85" s="51">
        <f t="shared" si="43"/>
        <v>405.66037735849056</v>
      </c>
      <c r="K85" s="20">
        <f t="shared" si="47"/>
        <v>380</v>
      </c>
      <c r="L85" s="24">
        <f t="shared" si="51"/>
        <v>358.49056603773585</v>
      </c>
      <c r="M85" s="46">
        <f t="shared" si="48"/>
        <v>445</v>
      </c>
      <c r="N85" s="51">
        <f t="shared" si="44"/>
        <v>419.811320754717</v>
      </c>
    </row>
    <row r="86" spans="1:18" ht="36" customHeight="1" thickBot="1">
      <c r="A86" s="148"/>
      <c r="B86" s="23">
        <v>0.65</v>
      </c>
      <c r="C86" s="20">
        <v>375</v>
      </c>
      <c r="D86" s="24">
        <f t="shared" si="49"/>
        <v>353.77358490566036</v>
      </c>
      <c r="E86" s="46">
        <v>440</v>
      </c>
      <c r="F86" s="51">
        <f t="shared" si="42"/>
        <v>415.09433962264154</v>
      </c>
      <c r="G86" s="20">
        <f t="shared" si="45"/>
        <v>395</v>
      </c>
      <c r="H86" s="24">
        <f t="shared" si="50"/>
        <v>372.64150943396226</v>
      </c>
      <c r="I86" s="46">
        <f t="shared" si="46"/>
        <v>460</v>
      </c>
      <c r="J86" s="51">
        <f t="shared" si="43"/>
        <v>433.9622641509434</v>
      </c>
      <c r="K86" s="20">
        <f t="shared" si="47"/>
        <v>410</v>
      </c>
      <c r="L86" s="24">
        <f t="shared" si="51"/>
        <v>386.7924528301887</v>
      </c>
      <c r="M86" s="46">
        <f t="shared" si="48"/>
        <v>475</v>
      </c>
      <c r="N86" s="51">
        <f t="shared" si="44"/>
        <v>448.11320754716985</v>
      </c>
      <c r="R86" s="35"/>
    </row>
    <row r="87" spans="1:14" ht="36" customHeight="1" thickBot="1">
      <c r="A87" s="148"/>
      <c r="B87" s="23">
        <v>0.7</v>
      </c>
      <c r="C87" s="20">
        <v>400</v>
      </c>
      <c r="D87" s="24">
        <f t="shared" si="49"/>
        <v>377.35849056603774</v>
      </c>
      <c r="E87" s="46">
        <v>470</v>
      </c>
      <c r="F87" s="51">
        <f t="shared" si="42"/>
        <v>443.39622641509436</v>
      </c>
      <c r="G87" s="20">
        <f t="shared" si="45"/>
        <v>420</v>
      </c>
      <c r="H87" s="24">
        <f t="shared" si="50"/>
        <v>396.22641509433964</v>
      </c>
      <c r="I87" s="46">
        <f t="shared" si="46"/>
        <v>490</v>
      </c>
      <c r="J87" s="51">
        <f t="shared" si="43"/>
        <v>462.26415094339626</v>
      </c>
      <c r="K87" s="20">
        <f t="shared" si="47"/>
        <v>435</v>
      </c>
      <c r="L87" s="24">
        <f t="shared" si="51"/>
        <v>410.37735849056605</v>
      </c>
      <c r="M87" s="46">
        <f t="shared" si="48"/>
        <v>505</v>
      </c>
      <c r="N87" s="51">
        <f t="shared" si="44"/>
        <v>476.41509433962267</v>
      </c>
    </row>
    <row r="88" spans="1:14" ht="36" customHeight="1" thickBot="1">
      <c r="A88" s="148"/>
      <c r="B88" s="23">
        <v>0.75</v>
      </c>
      <c r="C88" s="20">
        <v>430</v>
      </c>
      <c r="D88" s="24">
        <f t="shared" si="49"/>
        <v>405.66037735849056</v>
      </c>
      <c r="E88" s="46">
        <v>505</v>
      </c>
      <c r="F88" s="51">
        <f t="shared" si="42"/>
        <v>476.41509433962267</v>
      </c>
      <c r="G88" s="20">
        <f t="shared" si="45"/>
        <v>450</v>
      </c>
      <c r="H88" s="24">
        <f t="shared" si="50"/>
        <v>424.52830188679246</v>
      </c>
      <c r="I88" s="46">
        <f t="shared" si="46"/>
        <v>525</v>
      </c>
      <c r="J88" s="51">
        <f t="shared" si="43"/>
        <v>495.2830188679245</v>
      </c>
      <c r="K88" s="20">
        <f t="shared" si="47"/>
        <v>465</v>
      </c>
      <c r="L88" s="24">
        <f t="shared" si="51"/>
        <v>438.6792452830189</v>
      </c>
      <c r="M88" s="46">
        <f t="shared" si="48"/>
        <v>540</v>
      </c>
      <c r="N88" s="51">
        <f t="shared" si="44"/>
        <v>509.4339622641509</v>
      </c>
    </row>
    <row r="89" spans="1:14" ht="36" customHeight="1" thickBot="1">
      <c r="A89" s="149"/>
      <c r="B89" s="27">
        <v>0.8</v>
      </c>
      <c r="C89" s="20">
        <v>450</v>
      </c>
      <c r="D89" s="28">
        <f t="shared" si="49"/>
        <v>424.52830188679246</v>
      </c>
      <c r="E89" s="46">
        <v>525</v>
      </c>
      <c r="F89" s="52">
        <f t="shared" si="42"/>
        <v>495.2830188679245</v>
      </c>
      <c r="G89" s="20">
        <f t="shared" si="45"/>
        <v>470</v>
      </c>
      <c r="H89" s="28">
        <f t="shared" si="50"/>
        <v>443.39622641509436</v>
      </c>
      <c r="I89" s="46">
        <f t="shared" si="46"/>
        <v>545</v>
      </c>
      <c r="J89" s="52">
        <f t="shared" si="43"/>
        <v>514.1509433962265</v>
      </c>
      <c r="K89" s="20">
        <f t="shared" si="47"/>
        <v>485</v>
      </c>
      <c r="L89" s="28">
        <f t="shared" si="51"/>
        <v>457.54716981132077</v>
      </c>
      <c r="M89" s="46">
        <f t="shared" si="48"/>
        <v>560</v>
      </c>
      <c r="N89" s="52">
        <f t="shared" si="44"/>
        <v>528.3018867924528</v>
      </c>
    </row>
    <row r="90" spans="1:14" ht="36" customHeight="1" thickBot="1">
      <c r="A90" s="131" t="s">
        <v>29</v>
      </c>
      <c r="B90" s="38">
        <v>0.4</v>
      </c>
      <c r="C90" s="20">
        <v>250</v>
      </c>
      <c r="D90" s="36">
        <f aca="true" t="shared" si="52" ref="D90:D98">C90/1047*1000</f>
        <v>238.7774594078319</v>
      </c>
      <c r="E90" s="46">
        <v>295</v>
      </c>
      <c r="F90" s="50">
        <f aca="true" t="shared" si="53" ref="F90:F98">E90/1047*1000</f>
        <v>281.7574021012416</v>
      </c>
      <c r="G90" s="20">
        <f>C90+20</f>
        <v>270</v>
      </c>
      <c r="H90" s="33">
        <f aca="true" t="shared" si="54" ref="H90:H98">G90/1047*1000</f>
        <v>257.8796561604584</v>
      </c>
      <c r="I90" s="46">
        <f>E90+20</f>
        <v>315</v>
      </c>
      <c r="J90" s="50">
        <f aca="true" t="shared" si="55" ref="J90:J98">I90/1047*1000</f>
        <v>300.8595988538682</v>
      </c>
      <c r="K90" s="20">
        <f t="shared" si="47"/>
        <v>285</v>
      </c>
      <c r="L90" s="21">
        <f aca="true" t="shared" si="56" ref="L90:L98">K90/1047*1000</f>
        <v>272.2063037249284</v>
      </c>
      <c r="M90" s="46">
        <f t="shared" si="48"/>
        <v>330</v>
      </c>
      <c r="N90" s="50">
        <f aca="true" t="shared" si="57" ref="N90:N98">M90/1047*1000</f>
        <v>315.1862464183381</v>
      </c>
    </row>
    <row r="91" spans="1:14" ht="36" customHeight="1" thickBot="1">
      <c r="A91" s="166"/>
      <c r="B91" s="23">
        <v>0.45</v>
      </c>
      <c r="C91" s="20">
        <v>265</v>
      </c>
      <c r="D91" s="37">
        <f t="shared" si="52"/>
        <v>253.1041069723018</v>
      </c>
      <c r="E91" s="46">
        <v>320</v>
      </c>
      <c r="F91" s="51">
        <f t="shared" si="53"/>
        <v>305.63514804202487</v>
      </c>
      <c r="G91" s="20">
        <f aca="true" t="shared" si="58" ref="G91:G98">C91+20</f>
        <v>285</v>
      </c>
      <c r="H91" s="25">
        <f t="shared" si="54"/>
        <v>272.2063037249284</v>
      </c>
      <c r="I91" s="46">
        <f aca="true" t="shared" si="59" ref="I91:I98">E91+20</f>
        <v>340</v>
      </c>
      <c r="J91" s="51">
        <f t="shared" si="55"/>
        <v>324.7373447946514</v>
      </c>
      <c r="K91" s="20">
        <f t="shared" si="47"/>
        <v>300</v>
      </c>
      <c r="L91" s="24">
        <f t="shared" si="56"/>
        <v>286.5329512893983</v>
      </c>
      <c r="M91" s="46">
        <f t="shared" si="48"/>
        <v>355</v>
      </c>
      <c r="N91" s="51">
        <f t="shared" si="57"/>
        <v>339.0639923591213</v>
      </c>
    </row>
    <row r="92" spans="1:14" ht="36" customHeight="1" thickBot="1">
      <c r="A92" s="132"/>
      <c r="B92" s="23">
        <v>0.5</v>
      </c>
      <c r="C92" s="20">
        <v>295</v>
      </c>
      <c r="D92" s="37">
        <f t="shared" si="52"/>
        <v>281.7574021012416</v>
      </c>
      <c r="E92" s="46">
        <v>347</v>
      </c>
      <c r="F92" s="51">
        <f t="shared" si="53"/>
        <v>331.4231136580707</v>
      </c>
      <c r="G92" s="20">
        <f t="shared" si="58"/>
        <v>315</v>
      </c>
      <c r="H92" s="25">
        <f t="shared" si="54"/>
        <v>300.8595988538682</v>
      </c>
      <c r="I92" s="46">
        <f t="shared" si="59"/>
        <v>367</v>
      </c>
      <c r="J92" s="51">
        <f t="shared" si="55"/>
        <v>350.5253104106972</v>
      </c>
      <c r="K92" s="20">
        <f t="shared" si="47"/>
        <v>330</v>
      </c>
      <c r="L92" s="24">
        <f t="shared" si="56"/>
        <v>315.1862464183381</v>
      </c>
      <c r="M92" s="46">
        <f t="shared" si="48"/>
        <v>382</v>
      </c>
      <c r="N92" s="51">
        <f t="shared" si="57"/>
        <v>364.8519579751671</v>
      </c>
    </row>
    <row r="93" spans="1:14" ht="36" customHeight="1" thickBot="1">
      <c r="A93" s="132"/>
      <c r="B93" s="23">
        <v>0.55</v>
      </c>
      <c r="C93" s="20">
        <v>320</v>
      </c>
      <c r="D93" s="37">
        <f t="shared" si="52"/>
        <v>305.63514804202487</v>
      </c>
      <c r="E93" s="46">
        <v>380</v>
      </c>
      <c r="F93" s="51">
        <f t="shared" si="53"/>
        <v>362.9417382999045</v>
      </c>
      <c r="G93" s="20">
        <f t="shared" si="58"/>
        <v>340</v>
      </c>
      <c r="H93" s="25">
        <f t="shared" si="54"/>
        <v>324.7373447946514</v>
      </c>
      <c r="I93" s="46">
        <f t="shared" si="59"/>
        <v>400</v>
      </c>
      <c r="J93" s="51">
        <f t="shared" si="55"/>
        <v>382.043935052531</v>
      </c>
      <c r="K93" s="20">
        <f t="shared" si="47"/>
        <v>355</v>
      </c>
      <c r="L93" s="24">
        <f t="shared" si="56"/>
        <v>339.0639923591213</v>
      </c>
      <c r="M93" s="46">
        <f t="shared" si="48"/>
        <v>415</v>
      </c>
      <c r="N93" s="51">
        <f t="shared" si="57"/>
        <v>396.370582617001</v>
      </c>
    </row>
    <row r="94" spans="1:14" ht="36" customHeight="1" thickBot="1">
      <c r="A94" s="132"/>
      <c r="B94" s="23">
        <v>0.6</v>
      </c>
      <c r="C94" s="20">
        <v>345</v>
      </c>
      <c r="D94" s="37">
        <f t="shared" si="52"/>
        <v>329.512893982808</v>
      </c>
      <c r="E94" s="46">
        <v>410</v>
      </c>
      <c r="F94" s="51">
        <f t="shared" si="53"/>
        <v>391.5950334288443</v>
      </c>
      <c r="G94" s="20">
        <f t="shared" si="58"/>
        <v>365</v>
      </c>
      <c r="H94" s="25">
        <f t="shared" si="54"/>
        <v>348.61509073543453</v>
      </c>
      <c r="I94" s="46">
        <f t="shared" si="59"/>
        <v>430</v>
      </c>
      <c r="J94" s="51">
        <f t="shared" si="55"/>
        <v>410.69723018147084</v>
      </c>
      <c r="K94" s="20">
        <f t="shared" si="47"/>
        <v>380</v>
      </c>
      <c r="L94" s="24">
        <f t="shared" si="56"/>
        <v>362.9417382999045</v>
      </c>
      <c r="M94" s="46">
        <f t="shared" si="48"/>
        <v>445</v>
      </c>
      <c r="N94" s="51">
        <f t="shared" si="57"/>
        <v>425.0238777459408</v>
      </c>
    </row>
    <row r="95" spans="1:14" ht="36" customHeight="1" thickBot="1">
      <c r="A95" s="132"/>
      <c r="B95" s="23">
        <v>0.65</v>
      </c>
      <c r="C95" s="20">
        <v>375</v>
      </c>
      <c r="D95" s="37">
        <f t="shared" si="52"/>
        <v>358.1661891117479</v>
      </c>
      <c r="E95" s="46">
        <v>440</v>
      </c>
      <c r="F95" s="51">
        <f t="shared" si="53"/>
        <v>420.24832855778413</v>
      </c>
      <c r="G95" s="20">
        <f t="shared" si="58"/>
        <v>395</v>
      </c>
      <c r="H95" s="25">
        <f t="shared" si="54"/>
        <v>377.2683858643744</v>
      </c>
      <c r="I95" s="46">
        <f t="shared" si="59"/>
        <v>460</v>
      </c>
      <c r="J95" s="51">
        <f t="shared" si="55"/>
        <v>439.3505253104107</v>
      </c>
      <c r="K95" s="20">
        <f t="shared" si="47"/>
        <v>410</v>
      </c>
      <c r="L95" s="24">
        <f t="shared" si="56"/>
        <v>391.5950334288443</v>
      </c>
      <c r="M95" s="46">
        <f t="shared" si="48"/>
        <v>475</v>
      </c>
      <c r="N95" s="51">
        <f t="shared" si="57"/>
        <v>453.6771728748806</v>
      </c>
    </row>
    <row r="96" spans="1:14" ht="36" customHeight="1" thickBot="1">
      <c r="A96" s="132"/>
      <c r="B96" s="23">
        <v>0.7</v>
      </c>
      <c r="C96" s="20">
        <v>400</v>
      </c>
      <c r="D96" s="37">
        <f t="shared" si="52"/>
        <v>382.043935052531</v>
      </c>
      <c r="E96" s="46">
        <v>470</v>
      </c>
      <c r="F96" s="51">
        <f t="shared" si="53"/>
        <v>448.901623686724</v>
      </c>
      <c r="G96" s="20">
        <f t="shared" si="58"/>
        <v>420</v>
      </c>
      <c r="H96" s="25">
        <f t="shared" si="54"/>
        <v>401.14613180515755</v>
      </c>
      <c r="I96" s="46">
        <f t="shared" si="59"/>
        <v>490</v>
      </c>
      <c r="J96" s="51">
        <f t="shared" si="55"/>
        <v>468.00382043935053</v>
      </c>
      <c r="K96" s="20">
        <f t="shared" si="47"/>
        <v>435</v>
      </c>
      <c r="L96" s="24">
        <f t="shared" si="56"/>
        <v>415.4727793696275</v>
      </c>
      <c r="M96" s="46">
        <f t="shared" si="48"/>
        <v>505</v>
      </c>
      <c r="N96" s="51">
        <f t="shared" si="57"/>
        <v>482.33046800382044</v>
      </c>
    </row>
    <row r="97" spans="1:14" ht="36" customHeight="1" thickBot="1">
      <c r="A97" s="132"/>
      <c r="B97" s="23">
        <v>0.75</v>
      </c>
      <c r="C97" s="20">
        <v>430</v>
      </c>
      <c r="D97" s="37">
        <f t="shared" si="52"/>
        <v>410.69723018147084</v>
      </c>
      <c r="E97" s="46">
        <v>505</v>
      </c>
      <c r="F97" s="51">
        <f t="shared" si="53"/>
        <v>482.33046800382044</v>
      </c>
      <c r="G97" s="20">
        <f t="shared" si="58"/>
        <v>450</v>
      </c>
      <c r="H97" s="25">
        <f t="shared" si="54"/>
        <v>429.79942693409737</v>
      </c>
      <c r="I97" s="46">
        <f t="shared" si="59"/>
        <v>525</v>
      </c>
      <c r="J97" s="51">
        <f t="shared" si="55"/>
        <v>501.43266475644697</v>
      </c>
      <c r="K97" s="20">
        <f t="shared" si="47"/>
        <v>465</v>
      </c>
      <c r="L97" s="24">
        <f t="shared" si="56"/>
        <v>444.12607449856733</v>
      </c>
      <c r="M97" s="46">
        <f t="shared" si="48"/>
        <v>540</v>
      </c>
      <c r="N97" s="51">
        <f t="shared" si="57"/>
        <v>515.7593123209168</v>
      </c>
    </row>
    <row r="98" spans="1:14" ht="36" customHeight="1" thickBot="1">
      <c r="A98" s="133"/>
      <c r="B98" s="27">
        <v>0.8</v>
      </c>
      <c r="C98" s="20">
        <v>450</v>
      </c>
      <c r="D98" s="39">
        <f t="shared" si="52"/>
        <v>429.79942693409737</v>
      </c>
      <c r="E98" s="46">
        <v>525</v>
      </c>
      <c r="F98" s="52">
        <f t="shared" si="53"/>
        <v>501.43266475644697</v>
      </c>
      <c r="G98" s="20">
        <f t="shared" si="58"/>
        <v>470</v>
      </c>
      <c r="H98" s="29">
        <f t="shared" si="54"/>
        <v>448.901623686724</v>
      </c>
      <c r="I98" s="46">
        <f t="shared" si="59"/>
        <v>545</v>
      </c>
      <c r="J98" s="52">
        <f t="shared" si="55"/>
        <v>520.5348615090736</v>
      </c>
      <c r="K98" s="20">
        <f t="shared" si="47"/>
        <v>485</v>
      </c>
      <c r="L98" s="28">
        <f t="shared" si="56"/>
        <v>463.22827125119386</v>
      </c>
      <c r="M98" s="46">
        <f t="shared" si="48"/>
        <v>560</v>
      </c>
      <c r="N98" s="52">
        <f t="shared" si="57"/>
        <v>534.8615090735435</v>
      </c>
    </row>
    <row r="99" spans="1:14" ht="36" customHeight="1" thickBot="1">
      <c r="A99" s="147" t="s">
        <v>14</v>
      </c>
      <c r="B99" s="38">
        <v>0.5</v>
      </c>
      <c r="C99" s="20">
        <v>295</v>
      </c>
      <c r="D99" s="21">
        <f aca="true" t="shared" si="60" ref="D99:D106">C99/902*1000</f>
        <v>327.05099778270505</v>
      </c>
      <c r="E99" s="46">
        <v>347</v>
      </c>
      <c r="F99" s="50">
        <f>E99/902*1000</f>
        <v>384.70066518847005</v>
      </c>
      <c r="G99" s="20">
        <f>C99+20</f>
        <v>315</v>
      </c>
      <c r="H99" s="21">
        <f aca="true" t="shared" si="61" ref="H99:H106">G99/902*1000</f>
        <v>349.2239467849224</v>
      </c>
      <c r="I99" s="46">
        <f>E99+20</f>
        <v>367</v>
      </c>
      <c r="J99" s="50">
        <f>I99/902*1000</f>
        <v>406.87361419068736</v>
      </c>
      <c r="K99" s="20">
        <f t="shared" si="47"/>
        <v>330</v>
      </c>
      <c r="L99" s="21">
        <f aca="true" t="shared" si="62" ref="L99:L106">K99/902*1000</f>
        <v>365.8536585365854</v>
      </c>
      <c r="M99" s="46">
        <f t="shared" si="48"/>
        <v>382</v>
      </c>
      <c r="N99" s="50">
        <f>M99/902*1000</f>
        <v>423.50332594235033</v>
      </c>
    </row>
    <row r="100" spans="1:14" ht="36" customHeight="1" thickBot="1">
      <c r="A100" s="148"/>
      <c r="B100" s="23">
        <v>0.55</v>
      </c>
      <c r="C100" s="20">
        <v>320</v>
      </c>
      <c r="D100" s="24">
        <f t="shared" si="60"/>
        <v>354.76718403547676</v>
      </c>
      <c r="E100" s="46">
        <v>380</v>
      </c>
      <c r="F100" s="51">
        <f aca="true" t="shared" si="63" ref="F100:F105">E100/902*1000</f>
        <v>421.28603104212857</v>
      </c>
      <c r="G100" s="20">
        <f aca="true" t="shared" si="64" ref="G100:G106">C100+20</f>
        <v>340</v>
      </c>
      <c r="H100" s="24">
        <f t="shared" si="61"/>
        <v>376.940133037694</v>
      </c>
      <c r="I100" s="46">
        <f aca="true" t="shared" si="65" ref="I100:I106">E100+20</f>
        <v>400</v>
      </c>
      <c r="J100" s="51">
        <f aca="true" t="shared" si="66" ref="J100:J105">I100/902*1000</f>
        <v>443.45898004434594</v>
      </c>
      <c r="K100" s="20">
        <f t="shared" si="47"/>
        <v>355</v>
      </c>
      <c r="L100" s="24">
        <f t="shared" si="62"/>
        <v>393.569844789357</v>
      </c>
      <c r="M100" s="46">
        <f t="shared" si="48"/>
        <v>415</v>
      </c>
      <c r="N100" s="51">
        <f aca="true" t="shared" si="67" ref="N100:N105">M100/902*1000</f>
        <v>460.08869179600885</v>
      </c>
    </row>
    <row r="101" spans="1:14" ht="36" customHeight="1" thickBot="1">
      <c r="A101" s="148"/>
      <c r="B101" s="23">
        <v>0.6</v>
      </c>
      <c r="C101" s="20">
        <v>345</v>
      </c>
      <c r="D101" s="24">
        <f t="shared" si="60"/>
        <v>382.48337028824835</v>
      </c>
      <c r="E101" s="46">
        <v>410</v>
      </c>
      <c r="F101" s="51">
        <f t="shared" si="63"/>
        <v>454.5454545454545</v>
      </c>
      <c r="G101" s="20">
        <f t="shared" si="64"/>
        <v>365</v>
      </c>
      <c r="H101" s="24">
        <f t="shared" si="61"/>
        <v>404.65631929046566</v>
      </c>
      <c r="I101" s="46">
        <f t="shared" si="65"/>
        <v>430</v>
      </c>
      <c r="J101" s="51">
        <f t="shared" si="66"/>
        <v>476.71840354767187</v>
      </c>
      <c r="K101" s="20">
        <f t="shared" si="47"/>
        <v>380</v>
      </c>
      <c r="L101" s="24">
        <f t="shared" si="62"/>
        <v>421.28603104212857</v>
      </c>
      <c r="M101" s="46">
        <f t="shared" si="48"/>
        <v>445</v>
      </c>
      <c r="N101" s="51">
        <f t="shared" si="67"/>
        <v>493.34811529933484</v>
      </c>
    </row>
    <row r="102" spans="1:14" ht="36" customHeight="1" thickBot="1">
      <c r="A102" s="148"/>
      <c r="B102" s="23">
        <v>0.65</v>
      </c>
      <c r="C102" s="20">
        <v>375</v>
      </c>
      <c r="D102" s="24">
        <f t="shared" si="60"/>
        <v>415.7427937915743</v>
      </c>
      <c r="E102" s="46">
        <v>440</v>
      </c>
      <c r="F102" s="51">
        <f t="shared" si="63"/>
        <v>487.8048780487805</v>
      </c>
      <c r="G102" s="20">
        <f t="shared" si="64"/>
        <v>395</v>
      </c>
      <c r="H102" s="24">
        <f t="shared" si="61"/>
        <v>437.9157427937916</v>
      </c>
      <c r="I102" s="46">
        <f t="shared" si="65"/>
        <v>460</v>
      </c>
      <c r="J102" s="51">
        <f t="shared" si="66"/>
        <v>509.9778270509978</v>
      </c>
      <c r="K102" s="20">
        <f t="shared" si="47"/>
        <v>410</v>
      </c>
      <c r="L102" s="24">
        <f t="shared" si="62"/>
        <v>454.5454545454545</v>
      </c>
      <c r="M102" s="46">
        <f t="shared" si="48"/>
        <v>475</v>
      </c>
      <c r="N102" s="51">
        <f t="shared" si="67"/>
        <v>526.6075388026608</v>
      </c>
    </row>
    <row r="103" spans="1:14" ht="36" customHeight="1" thickBot="1">
      <c r="A103" s="148"/>
      <c r="B103" s="23">
        <v>0.7</v>
      </c>
      <c r="C103" s="20">
        <v>400</v>
      </c>
      <c r="D103" s="24">
        <f t="shared" si="60"/>
        <v>443.45898004434594</v>
      </c>
      <c r="E103" s="46">
        <v>470</v>
      </c>
      <c r="F103" s="51">
        <f t="shared" si="63"/>
        <v>521.0643015521065</v>
      </c>
      <c r="G103" s="20">
        <f t="shared" si="64"/>
        <v>420</v>
      </c>
      <c r="H103" s="24">
        <f t="shared" si="61"/>
        <v>465.6319290465632</v>
      </c>
      <c r="I103" s="46">
        <f t="shared" si="65"/>
        <v>490</v>
      </c>
      <c r="J103" s="51">
        <f t="shared" si="66"/>
        <v>543.2372505543237</v>
      </c>
      <c r="K103" s="20">
        <f t="shared" si="47"/>
        <v>435</v>
      </c>
      <c r="L103" s="24">
        <f t="shared" si="62"/>
        <v>482.26164079822615</v>
      </c>
      <c r="M103" s="46">
        <f t="shared" si="48"/>
        <v>505</v>
      </c>
      <c r="N103" s="51">
        <f t="shared" si="67"/>
        <v>559.8669623059867</v>
      </c>
    </row>
    <row r="104" spans="1:14" ht="36" customHeight="1" thickBot="1">
      <c r="A104" s="148"/>
      <c r="B104" s="23">
        <v>0.75</v>
      </c>
      <c r="C104" s="20">
        <v>430</v>
      </c>
      <c r="D104" s="24">
        <f t="shared" si="60"/>
        <v>476.71840354767187</v>
      </c>
      <c r="E104" s="46">
        <v>505</v>
      </c>
      <c r="F104" s="51">
        <f t="shared" si="63"/>
        <v>559.8669623059867</v>
      </c>
      <c r="G104" s="20">
        <f t="shared" si="64"/>
        <v>450</v>
      </c>
      <c r="H104" s="24">
        <f t="shared" si="61"/>
        <v>498.8913525498891</v>
      </c>
      <c r="I104" s="46">
        <f t="shared" si="65"/>
        <v>525</v>
      </c>
      <c r="J104" s="51">
        <f t="shared" si="66"/>
        <v>582.039911308204</v>
      </c>
      <c r="K104" s="20">
        <f t="shared" si="47"/>
        <v>465</v>
      </c>
      <c r="L104" s="24">
        <f t="shared" si="62"/>
        <v>515.5210643015521</v>
      </c>
      <c r="M104" s="46">
        <f t="shared" si="48"/>
        <v>540</v>
      </c>
      <c r="N104" s="51">
        <f t="shared" si="67"/>
        <v>598.6696230598669</v>
      </c>
    </row>
    <row r="105" spans="1:14" ht="36" customHeight="1" thickBot="1">
      <c r="A105" s="148"/>
      <c r="B105" s="23">
        <v>0.8</v>
      </c>
      <c r="C105" s="20">
        <v>450</v>
      </c>
      <c r="D105" s="24">
        <f t="shared" si="60"/>
        <v>498.8913525498891</v>
      </c>
      <c r="E105" s="46">
        <v>525</v>
      </c>
      <c r="F105" s="51">
        <f t="shared" si="63"/>
        <v>582.039911308204</v>
      </c>
      <c r="G105" s="20">
        <f t="shared" si="64"/>
        <v>470</v>
      </c>
      <c r="H105" s="24">
        <f t="shared" si="61"/>
        <v>521.0643015521065</v>
      </c>
      <c r="I105" s="46">
        <f t="shared" si="65"/>
        <v>545</v>
      </c>
      <c r="J105" s="51">
        <f t="shared" si="66"/>
        <v>604.2128603104213</v>
      </c>
      <c r="K105" s="20">
        <f t="shared" si="47"/>
        <v>485</v>
      </c>
      <c r="L105" s="24">
        <f t="shared" si="62"/>
        <v>537.6940133037695</v>
      </c>
      <c r="M105" s="46">
        <f t="shared" si="48"/>
        <v>560</v>
      </c>
      <c r="N105" s="51">
        <f t="shared" si="67"/>
        <v>620.8425720620843</v>
      </c>
    </row>
    <row r="106" spans="1:14" ht="36" customHeight="1" thickBot="1">
      <c r="A106" s="149"/>
      <c r="B106" s="27">
        <v>0.9</v>
      </c>
      <c r="C106" s="20">
        <v>505</v>
      </c>
      <c r="D106" s="28">
        <f t="shared" si="60"/>
        <v>559.8669623059867</v>
      </c>
      <c r="E106" s="46">
        <v>603</v>
      </c>
      <c r="F106" s="52">
        <f>E106/902*1000</f>
        <v>668.5144124168514</v>
      </c>
      <c r="G106" s="20">
        <f t="shared" si="64"/>
        <v>525</v>
      </c>
      <c r="H106" s="28">
        <f t="shared" si="61"/>
        <v>582.039911308204</v>
      </c>
      <c r="I106" s="46">
        <f t="shared" si="65"/>
        <v>623</v>
      </c>
      <c r="J106" s="52">
        <f>I106/902*1000</f>
        <v>690.6873614190687</v>
      </c>
      <c r="K106" s="20">
        <f t="shared" si="47"/>
        <v>540</v>
      </c>
      <c r="L106" s="28">
        <f t="shared" si="62"/>
        <v>598.6696230598669</v>
      </c>
      <c r="M106" s="46">
        <f t="shared" si="48"/>
        <v>638</v>
      </c>
      <c r="N106" s="52">
        <f>M106/902*1000</f>
        <v>707.3170731707316</v>
      </c>
    </row>
    <row r="107" spans="1:14" ht="30" customHeight="1">
      <c r="A107" s="1"/>
      <c r="B107" s="2"/>
      <c r="C107" s="120" t="s">
        <v>18</v>
      </c>
      <c r="D107" s="121"/>
      <c r="E107" s="121"/>
      <c r="F107" s="121"/>
      <c r="G107" s="121"/>
      <c r="H107" s="121"/>
      <c r="I107" s="121"/>
      <c r="J107" s="121"/>
      <c r="K107" s="115" t="s">
        <v>0</v>
      </c>
      <c r="L107" s="115"/>
      <c r="M107" s="115"/>
      <c r="N107" s="115"/>
    </row>
    <row r="108" spans="1:14" ht="30" customHeight="1">
      <c r="A108" s="4"/>
      <c r="B108" s="5"/>
      <c r="C108" s="122"/>
      <c r="D108" s="122"/>
      <c r="E108" s="122"/>
      <c r="F108" s="122"/>
      <c r="G108" s="122"/>
      <c r="H108" s="122"/>
      <c r="I108" s="122"/>
      <c r="J108" s="122"/>
      <c r="K108" s="115" t="s">
        <v>17</v>
      </c>
      <c r="L108" s="123"/>
      <c r="M108" s="123"/>
      <c r="N108" s="123"/>
    </row>
    <row r="109" spans="1:14" ht="30" customHeight="1">
      <c r="A109" s="6"/>
      <c r="B109" s="7"/>
      <c r="C109" s="124" t="s">
        <v>37</v>
      </c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</row>
    <row r="110" spans="1:14" ht="30" customHeight="1">
      <c r="A110" s="8"/>
      <c r="B110" s="9"/>
      <c r="C110" s="10"/>
      <c r="D110" s="11"/>
      <c r="E110" s="12"/>
      <c r="F110" s="116" t="s">
        <v>1</v>
      </c>
      <c r="G110" s="117"/>
      <c r="H110" s="12"/>
      <c r="I110" s="12"/>
      <c r="J110" s="12"/>
      <c r="K110" s="12"/>
      <c r="L110" s="12"/>
      <c r="M110" s="12"/>
      <c r="N110" s="12"/>
    </row>
    <row r="111" spans="1:14" ht="30" customHeight="1">
      <c r="A111" s="13"/>
      <c r="B111" s="11"/>
      <c r="C111" s="118" t="s">
        <v>30</v>
      </c>
      <c r="D111" s="119"/>
      <c r="E111" s="119"/>
      <c r="F111" s="119"/>
      <c r="G111" s="119"/>
      <c r="H111" s="119"/>
      <c r="I111" s="119"/>
      <c r="J111" s="119"/>
      <c r="K111" s="119"/>
      <c r="L111" s="14"/>
      <c r="M111" s="14"/>
      <c r="N111" s="14"/>
    </row>
    <row r="112" spans="1:14" ht="30" customHeight="1">
      <c r="A112" s="15" t="s">
        <v>2</v>
      </c>
      <c r="B112" s="11"/>
      <c r="C112" s="126" t="s">
        <v>19</v>
      </c>
      <c r="D112" s="127"/>
      <c r="E112" s="127"/>
      <c r="F112" s="127"/>
      <c r="G112" s="127"/>
      <c r="H112" s="127"/>
      <c r="I112" s="127"/>
      <c r="J112" s="127"/>
      <c r="K112" s="16"/>
      <c r="L112" s="14"/>
      <c r="M112" s="113" t="s">
        <v>3</v>
      </c>
      <c r="N112" s="114"/>
    </row>
    <row r="113" spans="1:14" ht="30" customHeight="1" thickBot="1">
      <c r="A113" s="17"/>
      <c r="B113" s="18"/>
      <c r="C113" s="146"/>
      <c r="D113" s="146"/>
      <c r="E113" s="146"/>
      <c r="F113" s="146"/>
      <c r="G113" s="146"/>
      <c r="H113" s="146"/>
      <c r="I113" s="146"/>
      <c r="J113" s="146"/>
      <c r="K113" s="18"/>
      <c r="L113" s="18"/>
      <c r="M113" s="18"/>
      <c r="N113" s="18"/>
    </row>
    <row r="114" spans="1:14" s="56" customFormat="1" ht="30.75" customHeight="1" thickBot="1">
      <c r="A114" s="134" t="s">
        <v>4</v>
      </c>
      <c r="B114" s="134" t="s">
        <v>5</v>
      </c>
      <c r="C114" s="154" t="s">
        <v>39</v>
      </c>
      <c r="D114" s="155"/>
      <c r="E114" s="155"/>
      <c r="F114" s="156"/>
      <c r="G114" s="154" t="s">
        <v>40</v>
      </c>
      <c r="H114" s="155"/>
      <c r="I114" s="155"/>
      <c r="J114" s="156"/>
      <c r="K114" s="154" t="s">
        <v>41</v>
      </c>
      <c r="L114" s="155"/>
      <c r="M114" s="155"/>
      <c r="N114" s="156"/>
    </row>
    <row r="115" spans="1:14" s="56" customFormat="1" ht="30.75" customHeight="1" thickBot="1">
      <c r="A115" s="135"/>
      <c r="B115" s="135"/>
      <c r="C115" s="150" t="s">
        <v>15</v>
      </c>
      <c r="D115" s="151"/>
      <c r="E115" s="150" t="s">
        <v>16</v>
      </c>
      <c r="F115" s="151"/>
      <c r="G115" s="150" t="s">
        <v>15</v>
      </c>
      <c r="H115" s="153"/>
      <c r="I115" s="150" t="s">
        <v>16</v>
      </c>
      <c r="J115" s="151"/>
      <c r="K115" s="152" t="s">
        <v>15</v>
      </c>
      <c r="L115" s="153"/>
      <c r="M115" s="150" t="s">
        <v>16</v>
      </c>
      <c r="N115" s="151"/>
    </row>
    <row r="116" spans="1:14" s="56" customFormat="1" ht="30.75" customHeight="1" thickBot="1">
      <c r="A116" s="136"/>
      <c r="B116" s="136"/>
      <c r="C116" s="89" t="s">
        <v>9</v>
      </c>
      <c r="D116" s="90" t="s">
        <v>21</v>
      </c>
      <c r="E116" s="91" t="s">
        <v>9</v>
      </c>
      <c r="F116" s="92" t="s">
        <v>21</v>
      </c>
      <c r="G116" s="89" t="s">
        <v>9</v>
      </c>
      <c r="H116" s="93" t="s">
        <v>21</v>
      </c>
      <c r="I116" s="91" t="s">
        <v>9</v>
      </c>
      <c r="J116" s="92" t="s">
        <v>21</v>
      </c>
      <c r="K116" s="94" t="s">
        <v>9</v>
      </c>
      <c r="L116" s="93" t="s">
        <v>21</v>
      </c>
      <c r="M116" s="92" t="s">
        <v>9</v>
      </c>
      <c r="N116" s="95" t="s">
        <v>21</v>
      </c>
    </row>
    <row r="117" spans="1:14" ht="36" customHeight="1" thickBot="1">
      <c r="A117" s="147" t="s">
        <v>31</v>
      </c>
      <c r="B117" s="104">
        <v>0.5</v>
      </c>
      <c r="C117" s="31">
        <v>295</v>
      </c>
      <c r="D117" s="24">
        <f aca="true" t="shared" si="68" ref="D117:D125">C117/800*1000</f>
        <v>368.75</v>
      </c>
      <c r="E117" s="43">
        <v>347</v>
      </c>
      <c r="F117" s="51">
        <f aca="true" t="shared" si="69" ref="F117:F125">E117/800*1000</f>
        <v>433.75</v>
      </c>
      <c r="G117" s="31">
        <f>C117+20</f>
        <v>315</v>
      </c>
      <c r="H117" s="24">
        <f aca="true" t="shared" si="70" ref="H117:H124">G117/800*1000</f>
        <v>393.75</v>
      </c>
      <c r="I117" s="43">
        <f>E117+20</f>
        <v>367</v>
      </c>
      <c r="J117" s="51">
        <f aca="true" t="shared" si="71" ref="J117:J125">I117/800*1000</f>
        <v>458.75</v>
      </c>
      <c r="K117" s="112">
        <f>G117+15</f>
        <v>330</v>
      </c>
      <c r="L117" s="24">
        <f aca="true" t="shared" si="72" ref="L117:L125">K117/800*1000</f>
        <v>412.5</v>
      </c>
      <c r="M117" s="88">
        <f>I117+15</f>
        <v>382</v>
      </c>
      <c r="N117" s="51">
        <f aca="true" t="shared" si="73" ref="N117:N125">M117/800*1000</f>
        <v>477.5</v>
      </c>
    </row>
    <row r="118" spans="1:14" ht="36" customHeight="1" thickBot="1">
      <c r="A118" s="148"/>
      <c r="B118" s="105">
        <v>0.55</v>
      </c>
      <c r="C118" s="31">
        <v>320</v>
      </c>
      <c r="D118" s="24">
        <f t="shared" si="68"/>
        <v>400</v>
      </c>
      <c r="E118" s="43">
        <v>380</v>
      </c>
      <c r="F118" s="51">
        <f t="shared" si="69"/>
        <v>475</v>
      </c>
      <c r="G118" s="31">
        <f aca="true" t="shared" si="74" ref="G118:G125">C118+20</f>
        <v>340</v>
      </c>
      <c r="H118" s="24">
        <f t="shared" si="70"/>
        <v>425</v>
      </c>
      <c r="I118" s="43">
        <f aca="true" t="shared" si="75" ref="I118:I125">E118+20</f>
        <v>400</v>
      </c>
      <c r="J118" s="51">
        <f t="shared" si="71"/>
        <v>500</v>
      </c>
      <c r="K118" s="112">
        <f aca="true" t="shared" si="76" ref="K118:K129">G118+15</f>
        <v>355</v>
      </c>
      <c r="L118" s="24">
        <f t="shared" si="72"/>
        <v>443.75</v>
      </c>
      <c r="M118" s="88">
        <f aca="true" t="shared" si="77" ref="M118:M125">I118+15</f>
        <v>415</v>
      </c>
      <c r="N118" s="51">
        <f t="shared" si="73"/>
        <v>518.75</v>
      </c>
    </row>
    <row r="119" spans="1:14" ht="36" customHeight="1" thickBot="1">
      <c r="A119" s="148"/>
      <c r="B119" s="23">
        <v>0.6</v>
      </c>
      <c r="C119" s="31">
        <v>345</v>
      </c>
      <c r="D119" s="24">
        <f t="shared" si="68"/>
        <v>431.25</v>
      </c>
      <c r="E119" s="43">
        <v>410</v>
      </c>
      <c r="F119" s="51">
        <f t="shared" si="69"/>
        <v>512.5</v>
      </c>
      <c r="G119" s="31">
        <f t="shared" si="74"/>
        <v>365</v>
      </c>
      <c r="H119" s="24">
        <f t="shared" si="70"/>
        <v>456.25</v>
      </c>
      <c r="I119" s="43">
        <f t="shared" si="75"/>
        <v>430</v>
      </c>
      <c r="J119" s="51">
        <f t="shared" si="71"/>
        <v>537.5</v>
      </c>
      <c r="K119" s="112">
        <f t="shared" si="76"/>
        <v>380</v>
      </c>
      <c r="L119" s="24">
        <f t="shared" si="72"/>
        <v>475</v>
      </c>
      <c r="M119" s="88">
        <f t="shared" si="77"/>
        <v>445</v>
      </c>
      <c r="N119" s="51">
        <f t="shared" si="73"/>
        <v>556.25</v>
      </c>
    </row>
    <row r="120" spans="1:14" ht="36" customHeight="1" thickBot="1">
      <c r="A120" s="148"/>
      <c r="B120" s="23">
        <v>0.65</v>
      </c>
      <c r="C120" s="31">
        <v>375</v>
      </c>
      <c r="D120" s="24">
        <f t="shared" si="68"/>
        <v>468.75</v>
      </c>
      <c r="E120" s="43">
        <v>440</v>
      </c>
      <c r="F120" s="51">
        <f t="shared" si="69"/>
        <v>550</v>
      </c>
      <c r="G120" s="31">
        <f t="shared" si="74"/>
        <v>395</v>
      </c>
      <c r="H120" s="24">
        <f t="shared" si="70"/>
        <v>493.75</v>
      </c>
      <c r="I120" s="43">
        <f t="shared" si="75"/>
        <v>460</v>
      </c>
      <c r="J120" s="51">
        <f t="shared" si="71"/>
        <v>575</v>
      </c>
      <c r="K120" s="112">
        <f t="shared" si="76"/>
        <v>410</v>
      </c>
      <c r="L120" s="24">
        <f t="shared" si="72"/>
        <v>512.5</v>
      </c>
      <c r="M120" s="88">
        <f t="shared" si="77"/>
        <v>475</v>
      </c>
      <c r="N120" s="51">
        <f t="shared" si="73"/>
        <v>593.75</v>
      </c>
    </row>
    <row r="121" spans="1:14" ht="36" customHeight="1" thickBot="1">
      <c r="A121" s="148"/>
      <c r="B121" s="23">
        <v>0.7</v>
      </c>
      <c r="C121" s="31">
        <v>400</v>
      </c>
      <c r="D121" s="24">
        <f t="shared" si="68"/>
        <v>500</v>
      </c>
      <c r="E121" s="43">
        <v>470</v>
      </c>
      <c r="F121" s="51">
        <f t="shared" si="69"/>
        <v>587.5</v>
      </c>
      <c r="G121" s="31">
        <f t="shared" si="74"/>
        <v>420</v>
      </c>
      <c r="H121" s="24">
        <f t="shared" si="70"/>
        <v>525</v>
      </c>
      <c r="I121" s="43">
        <f t="shared" si="75"/>
        <v>490</v>
      </c>
      <c r="J121" s="51">
        <f t="shared" si="71"/>
        <v>612.5</v>
      </c>
      <c r="K121" s="112">
        <f t="shared" si="76"/>
        <v>435</v>
      </c>
      <c r="L121" s="24">
        <f t="shared" si="72"/>
        <v>543.75</v>
      </c>
      <c r="M121" s="88">
        <f t="shared" si="77"/>
        <v>505</v>
      </c>
      <c r="N121" s="51">
        <f t="shared" si="73"/>
        <v>631.25</v>
      </c>
    </row>
    <row r="122" spans="1:14" ht="36" customHeight="1" thickBot="1">
      <c r="A122" s="148"/>
      <c r="B122" s="23">
        <v>0.75</v>
      </c>
      <c r="C122" s="31">
        <v>430</v>
      </c>
      <c r="D122" s="24">
        <f t="shared" si="68"/>
        <v>537.5</v>
      </c>
      <c r="E122" s="43">
        <v>505</v>
      </c>
      <c r="F122" s="51">
        <f t="shared" si="69"/>
        <v>631.25</v>
      </c>
      <c r="G122" s="31">
        <f t="shared" si="74"/>
        <v>450</v>
      </c>
      <c r="H122" s="24">
        <f t="shared" si="70"/>
        <v>562.5</v>
      </c>
      <c r="I122" s="43">
        <f t="shared" si="75"/>
        <v>525</v>
      </c>
      <c r="J122" s="51">
        <f t="shared" si="71"/>
        <v>656.25</v>
      </c>
      <c r="K122" s="112">
        <f t="shared" si="76"/>
        <v>465</v>
      </c>
      <c r="L122" s="24">
        <f t="shared" si="72"/>
        <v>581.25</v>
      </c>
      <c r="M122" s="88">
        <f t="shared" si="77"/>
        <v>540</v>
      </c>
      <c r="N122" s="51">
        <f t="shared" si="73"/>
        <v>675</v>
      </c>
    </row>
    <row r="123" spans="1:14" ht="36" customHeight="1" thickBot="1">
      <c r="A123" s="148"/>
      <c r="B123" s="23">
        <v>0.8</v>
      </c>
      <c r="C123" s="31">
        <v>450</v>
      </c>
      <c r="D123" s="24">
        <f t="shared" si="68"/>
        <v>562.5</v>
      </c>
      <c r="E123" s="43">
        <v>525</v>
      </c>
      <c r="F123" s="51">
        <f t="shared" si="69"/>
        <v>656.25</v>
      </c>
      <c r="G123" s="31">
        <f t="shared" si="74"/>
        <v>470</v>
      </c>
      <c r="H123" s="24">
        <f t="shared" si="70"/>
        <v>587.5</v>
      </c>
      <c r="I123" s="43">
        <f t="shared" si="75"/>
        <v>545</v>
      </c>
      <c r="J123" s="51">
        <f t="shared" si="71"/>
        <v>681.25</v>
      </c>
      <c r="K123" s="112">
        <f t="shared" si="76"/>
        <v>485</v>
      </c>
      <c r="L123" s="24">
        <f t="shared" si="72"/>
        <v>606.25</v>
      </c>
      <c r="M123" s="88">
        <f t="shared" si="77"/>
        <v>560</v>
      </c>
      <c r="N123" s="51">
        <f t="shared" si="73"/>
        <v>700</v>
      </c>
    </row>
    <row r="124" spans="1:14" ht="36" customHeight="1" thickBot="1">
      <c r="A124" s="148"/>
      <c r="B124" s="23">
        <v>0.9</v>
      </c>
      <c r="C124" s="31">
        <v>505</v>
      </c>
      <c r="D124" s="24">
        <f t="shared" si="68"/>
        <v>631.25</v>
      </c>
      <c r="E124" s="43">
        <v>603</v>
      </c>
      <c r="F124" s="51">
        <f t="shared" si="69"/>
        <v>753.75</v>
      </c>
      <c r="G124" s="31">
        <f t="shared" si="74"/>
        <v>525</v>
      </c>
      <c r="H124" s="24">
        <f t="shared" si="70"/>
        <v>656.25</v>
      </c>
      <c r="I124" s="43">
        <f t="shared" si="75"/>
        <v>623</v>
      </c>
      <c r="J124" s="51">
        <f t="shared" si="71"/>
        <v>778.75</v>
      </c>
      <c r="K124" s="112">
        <f t="shared" si="76"/>
        <v>540</v>
      </c>
      <c r="L124" s="24">
        <f t="shared" si="72"/>
        <v>675</v>
      </c>
      <c r="M124" s="88">
        <f t="shared" si="77"/>
        <v>638</v>
      </c>
      <c r="N124" s="51">
        <f t="shared" si="73"/>
        <v>797.5</v>
      </c>
    </row>
    <row r="125" spans="1:14" ht="36" customHeight="1" thickBot="1">
      <c r="A125" s="149"/>
      <c r="B125" s="27">
        <v>1</v>
      </c>
      <c r="C125" s="31">
        <v>560</v>
      </c>
      <c r="D125" s="28">
        <f t="shared" si="68"/>
        <v>700</v>
      </c>
      <c r="E125" s="43">
        <v>654</v>
      </c>
      <c r="F125" s="51">
        <f t="shared" si="69"/>
        <v>817.5</v>
      </c>
      <c r="G125" s="31">
        <f t="shared" si="74"/>
        <v>580</v>
      </c>
      <c r="H125" s="28">
        <f>G125/800*1000</f>
        <v>725</v>
      </c>
      <c r="I125" s="43">
        <f t="shared" si="75"/>
        <v>674</v>
      </c>
      <c r="J125" s="51">
        <f t="shared" si="71"/>
        <v>842.5</v>
      </c>
      <c r="K125" s="112">
        <f t="shared" si="76"/>
        <v>595</v>
      </c>
      <c r="L125" s="28">
        <f t="shared" si="72"/>
        <v>743.75</v>
      </c>
      <c r="M125" s="88">
        <f t="shared" si="77"/>
        <v>689</v>
      </c>
      <c r="N125" s="51">
        <f t="shared" si="73"/>
        <v>861.25</v>
      </c>
    </row>
    <row r="126" spans="1:14" ht="36" customHeight="1" thickBot="1">
      <c r="A126" s="147" t="s">
        <v>32</v>
      </c>
      <c r="B126" s="38">
        <v>0.7</v>
      </c>
      <c r="C126" s="20">
        <v>510</v>
      </c>
      <c r="D126" s="21">
        <f>C126/807*1000</f>
        <v>631.9702602230484</v>
      </c>
      <c r="E126" s="46" t="s">
        <v>11</v>
      </c>
      <c r="F126" s="53" t="s">
        <v>11</v>
      </c>
      <c r="G126" s="20">
        <f>C126+20</f>
        <v>530</v>
      </c>
      <c r="H126" s="21">
        <f>G126/807*1000</f>
        <v>656.7534076827757</v>
      </c>
      <c r="I126" s="41" t="s">
        <v>11</v>
      </c>
      <c r="J126" s="53" t="s">
        <v>11</v>
      </c>
      <c r="K126" s="112">
        <f t="shared" si="76"/>
        <v>545</v>
      </c>
      <c r="L126" s="21">
        <f>K126/807*1000</f>
        <v>675.3407682775713</v>
      </c>
      <c r="M126" s="46" t="s">
        <v>11</v>
      </c>
      <c r="N126" s="53" t="s">
        <v>11</v>
      </c>
    </row>
    <row r="127" spans="1:14" ht="36" customHeight="1" thickBot="1">
      <c r="A127" s="148"/>
      <c r="B127" s="23">
        <v>0.8</v>
      </c>
      <c r="C127" s="20">
        <v>545</v>
      </c>
      <c r="D127" s="54">
        <f>C127/807*1000</f>
        <v>675.3407682775713</v>
      </c>
      <c r="E127" s="47">
        <v>620</v>
      </c>
      <c r="F127" s="51">
        <f>E127/807*1000</f>
        <v>768.2775712515489</v>
      </c>
      <c r="G127" s="20">
        <f>C127+20</f>
        <v>565</v>
      </c>
      <c r="H127" s="24">
        <f>G127/807*1000</f>
        <v>700.1239157372986</v>
      </c>
      <c r="I127" s="47">
        <f>E127+20</f>
        <v>640</v>
      </c>
      <c r="J127" s="51">
        <f>I127/807*1000</f>
        <v>793.0607187112764</v>
      </c>
      <c r="K127" s="112">
        <f t="shared" si="76"/>
        <v>580</v>
      </c>
      <c r="L127" s="21">
        <f>K127/807*1000</f>
        <v>718.7112763320941</v>
      </c>
      <c r="M127" s="47">
        <f>I127+15</f>
        <v>655</v>
      </c>
      <c r="N127" s="51">
        <f>M127/807*1000</f>
        <v>811.6480793060718</v>
      </c>
    </row>
    <row r="128" spans="1:14" ht="36" customHeight="1" thickBot="1">
      <c r="A128" s="148"/>
      <c r="B128" s="23">
        <v>0.9</v>
      </c>
      <c r="C128" s="20">
        <v>600</v>
      </c>
      <c r="D128" s="54">
        <f>C128/807*1000</f>
        <v>743.4944237918215</v>
      </c>
      <c r="E128" s="47">
        <v>705</v>
      </c>
      <c r="F128" s="51">
        <f>E128/807*1000</f>
        <v>873.6059479553903</v>
      </c>
      <c r="G128" s="20">
        <f>C128+20</f>
        <v>620</v>
      </c>
      <c r="H128" s="24">
        <f>G128/807*1000</f>
        <v>768.2775712515489</v>
      </c>
      <c r="I128" s="47">
        <f>E128+20</f>
        <v>725</v>
      </c>
      <c r="J128" s="51">
        <f>I128/807*1000</f>
        <v>898.3890954151177</v>
      </c>
      <c r="K128" s="112">
        <f t="shared" si="76"/>
        <v>635</v>
      </c>
      <c r="L128" s="21">
        <f>K128/807*1000</f>
        <v>786.8649318463446</v>
      </c>
      <c r="M128" s="47">
        <f>I128+15</f>
        <v>740</v>
      </c>
      <c r="N128" s="51">
        <f>M128/807*1000</f>
        <v>916.9764560099132</v>
      </c>
    </row>
    <row r="129" spans="1:14" ht="36" customHeight="1" thickBot="1">
      <c r="A129" s="149"/>
      <c r="B129" s="27">
        <v>1</v>
      </c>
      <c r="C129" s="20">
        <v>655</v>
      </c>
      <c r="D129" s="55">
        <f>C129/807*1000</f>
        <v>811.6480793060718</v>
      </c>
      <c r="E129" s="49">
        <v>770</v>
      </c>
      <c r="F129" s="52">
        <f>E129/807*1000</f>
        <v>954.1511771995043</v>
      </c>
      <c r="G129" s="20">
        <f>C129+20</f>
        <v>675</v>
      </c>
      <c r="H129" s="28">
        <f>G129/807*1000</f>
        <v>836.4312267657992</v>
      </c>
      <c r="I129" s="47">
        <f>E129+20</f>
        <v>790</v>
      </c>
      <c r="J129" s="52">
        <f>I129/807*1000</f>
        <v>978.9343246592317</v>
      </c>
      <c r="K129" s="112">
        <f t="shared" si="76"/>
        <v>690</v>
      </c>
      <c r="L129" s="21">
        <f>K129/807*1000</f>
        <v>855.0185873605948</v>
      </c>
      <c r="M129" s="47">
        <f>I129+15</f>
        <v>805</v>
      </c>
      <c r="N129" s="52">
        <f>M129/807*1000</f>
        <v>997.5216852540273</v>
      </c>
    </row>
  </sheetData>
  <sheetProtection/>
  <mergeCells count="85">
    <mergeCell ref="C111:K111"/>
    <mergeCell ref="C112:J113"/>
    <mergeCell ref="M112:N112"/>
    <mergeCell ref="C107:J108"/>
    <mergeCell ref="K107:N107"/>
    <mergeCell ref="K108:N108"/>
    <mergeCell ref="C109:N109"/>
    <mergeCell ref="F110:G110"/>
    <mergeCell ref="A99:A106"/>
    <mergeCell ref="A117:A125"/>
    <mergeCell ref="A126:A129"/>
    <mergeCell ref="C79:D79"/>
    <mergeCell ref="E79:F79"/>
    <mergeCell ref="G79:H79"/>
    <mergeCell ref="G114:J114"/>
    <mergeCell ref="A90:A98"/>
    <mergeCell ref="A114:A116"/>
    <mergeCell ref="B114:B116"/>
    <mergeCell ref="A41:A49"/>
    <mergeCell ref="C71:J72"/>
    <mergeCell ref="K71:N71"/>
    <mergeCell ref="K72:N72"/>
    <mergeCell ref="C73:N73"/>
    <mergeCell ref="F74:G74"/>
    <mergeCell ref="A55:A62"/>
    <mergeCell ref="E39:F39"/>
    <mergeCell ref="G39:H39"/>
    <mergeCell ref="I39:J39"/>
    <mergeCell ref="K39:L39"/>
    <mergeCell ref="M39:N39"/>
    <mergeCell ref="M79:N79"/>
    <mergeCell ref="C75:K75"/>
    <mergeCell ref="C78:F78"/>
    <mergeCell ref="G78:J78"/>
    <mergeCell ref="K78:N78"/>
    <mergeCell ref="A11:A29"/>
    <mergeCell ref="C31:J32"/>
    <mergeCell ref="K31:N31"/>
    <mergeCell ref="K32:N32"/>
    <mergeCell ref="C33:N33"/>
    <mergeCell ref="M9:N9"/>
    <mergeCell ref="C9:D9"/>
    <mergeCell ref="E9:F9"/>
    <mergeCell ref="G9:H9"/>
    <mergeCell ref="I9:J9"/>
    <mergeCell ref="C115:D115"/>
    <mergeCell ref="E115:F115"/>
    <mergeCell ref="G115:H115"/>
    <mergeCell ref="I115:J115"/>
    <mergeCell ref="K115:L115"/>
    <mergeCell ref="M115:N115"/>
    <mergeCell ref="C35:K35"/>
    <mergeCell ref="C36:J37"/>
    <mergeCell ref="M36:N36"/>
    <mergeCell ref="K114:N114"/>
    <mergeCell ref="C114:F114"/>
    <mergeCell ref="C38:F38"/>
    <mergeCell ref="G38:J38"/>
    <mergeCell ref="K38:N38"/>
    <mergeCell ref="M76:N76"/>
    <mergeCell ref="C39:D39"/>
    <mergeCell ref="C76:J77"/>
    <mergeCell ref="A81:A89"/>
    <mergeCell ref="A78:A80"/>
    <mergeCell ref="B78:B80"/>
    <mergeCell ref="I79:J79"/>
    <mergeCell ref="K79:L79"/>
    <mergeCell ref="K9:L9"/>
    <mergeCell ref="A63:A70"/>
    <mergeCell ref="A8:A10"/>
    <mergeCell ref="B8:B10"/>
    <mergeCell ref="C8:F8"/>
    <mergeCell ref="G8:J8"/>
    <mergeCell ref="A38:A40"/>
    <mergeCell ref="B38:B40"/>
    <mergeCell ref="K8:N8"/>
    <mergeCell ref="F34:G34"/>
    <mergeCell ref="M6:N6"/>
    <mergeCell ref="K1:N1"/>
    <mergeCell ref="F4:G4"/>
    <mergeCell ref="C5:K5"/>
    <mergeCell ref="C1:J2"/>
    <mergeCell ref="K2:N2"/>
    <mergeCell ref="C3:N3"/>
    <mergeCell ref="C6:J7"/>
  </mergeCells>
  <hyperlinks>
    <hyperlink ref="M6" r:id="rId1" display="info@ppkprofil.ru"/>
    <hyperlink ref="A6" r:id="rId2" display="http://ppkprofil.ru"/>
    <hyperlink ref="M36" r:id="rId3" display="info@ppkprofil.ru"/>
    <hyperlink ref="A36" r:id="rId4" display="http://ppkprofil.ru"/>
    <hyperlink ref="M76" r:id="rId5" display="info@ppkprofil.ru"/>
    <hyperlink ref="A76" r:id="rId6" display="http://ppkprofil.ru"/>
    <hyperlink ref="M112" r:id="rId7" display="info@ppkprofil.ru"/>
    <hyperlink ref="A112" r:id="rId8" display="http://ppkprofil.ru"/>
  </hyperlinks>
  <printOptions/>
  <pageMargins left="0.7" right="0.7" top="0.75" bottom="0.75" header="0.3" footer="0.3"/>
  <pageSetup horizontalDpi="600" verticalDpi="600" orientation="landscape" paperSize="9" scale="40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SnOOpY</dc:creator>
  <cp:keywords/>
  <dc:description/>
  <cp:lastModifiedBy>Комп</cp:lastModifiedBy>
  <cp:lastPrinted>2020-03-17T11:31:37Z</cp:lastPrinted>
  <dcterms:created xsi:type="dcterms:W3CDTF">2019-04-10T08:08:57Z</dcterms:created>
  <dcterms:modified xsi:type="dcterms:W3CDTF">2020-03-17T11:31:51Z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